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60" windowWidth="11340" windowHeight="6030" activeTab="1"/>
  </bookViews>
  <sheets>
    <sheet name="Отопление и вентиляция" sheetId="1" r:id="rId1"/>
    <sheet name="водопровод и канализация" sheetId="2" r:id="rId2"/>
  </sheets>
  <definedNames>
    <definedName name="В15" localSheetId="1">#REF!</definedName>
    <definedName name="В15">#REF!</definedName>
  </definedNames>
  <calcPr fullCalcOnLoad="1"/>
</workbook>
</file>

<file path=xl/sharedStrings.xml><?xml version="1.0" encoding="utf-8"?>
<sst xmlns="http://schemas.openxmlformats.org/spreadsheetml/2006/main" count="1072" uniqueCount="416">
  <si>
    <t>м</t>
  </si>
  <si>
    <t>шт</t>
  </si>
  <si>
    <t>Прямой блок шаровых кранов REXAU с нипелем 1/2"х3/4"</t>
  </si>
  <si>
    <t>Теплоизоляция Thermaflex FZR толщ.9 мм Ø 28</t>
  </si>
  <si>
    <t>Переходник комбинированный с нар. резьбой 16- 1/2"</t>
  </si>
  <si>
    <t>Гильза надвижная 16</t>
  </si>
  <si>
    <t>Гильза надвижная 25</t>
  </si>
  <si>
    <t>Угольник 25-90*</t>
  </si>
  <si>
    <t xml:space="preserve">Труба труба полиэтиленовая  PAUTITAN   Ø 16х2,2 </t>
  </si>
  <si>
    <t>Термостатическая головка UniLH</t>
  </si>
  <si>
    <t>Отопление</t>
  </si>
  <si>
    <t>Материалы</t>
  </si>
  <si>
    <t>Американка 1/2"</t>
  </si>
  <si>
    <t>Теплоизоляция Thermaflex FZR толщ.9 мм Ø 35</t>
  </si>
  <si>
    <t>Угольник 32-90*</t>
  </si>
  <si>
    <t>Гильза надвижная 32</t>
  </si>
  <si>
    <t>Радиатор стальной панельный b=500мм h=500мм тип 11</t>
  </si>
  <si>
    <t>Радиатор стальной панельный b=500мм h=500мм тип 22</t>
  </si>
  <si>
    <t>Радиатор стальной панельный b=600мм h=500мм тип 22</t>
  </si>
  <si>
    <t>Муфта соединительная равнопроходная 25</t>
  </si>
  <si>
    <t>Муфта соединительная равнопроходная 32</t>
  </si>
  <si>
    <t>Распределительный коллектор на 7 контуров</t>
  </si>
  <si>
    <t xml:space="preserve">Комплект Г-образных трубок для подключения к радиатору </t>
  </si>
  <si>
    <t>Система теплоснабжения теплого пола</t>
  </si>
  <si>
    <t>Переходник с накидной гайкой 16-1/2"</t>
  </si>
  <si>
    <t>Трехходовой клапан Н511В Ду15</t>
  </si>
  <si>
    <t>Электропривод к трехходовому клапану NVD-230-3</t>
  </si>
  <si>
    <t>Воздухоотводчик Ду15 с НР</t>
  </si>
  <si>
    <t>Тройник 20</t>
  </si>
  <si>
    <t>Тройник с уменьшенным боковым проходом 20-16-20</t>
  </si>
  <si>
    <t>Труба труба полиэтиленовая  PAUTERM S   Ø 17х2</t>
  </si>
  <si>
    <t>Защитная гофротруба 19</t>
  </si>
  <si>
    <t>Тройник с уменьшенным торцевым проходом 20-20-16</t>
  </si>
  <si>
    <t>Тройник с ВР на боковом проходе 20-1/2"</t>
  </si>
  <si>
    <t>Угольник 16-90</t>
  </si>
  <si>
    <t>Угольник 20-90</t>
  </si>
  <si>
    <t>Переходник комбинированный с НР 20-R1-L18</t>
  </si>
  <si>
    <t>Резьбозажимное соединение 17</t>
  </si>
  <si>
    <t>Гильза надвижная 20</t>
  </si>
  <si>
    <t>Распределительный коллектор HKV-2</t>
  </si>
  <si>
    <t>Шкаф для открытого монтажа тип 2</t>
  </si>
  <si>
    <t>Шкаф для скрытого монтажа тип 2</t>
  </si>
  <si>
    <t>Отстенная изоляция</t>
  </si>
  <si>
    <t>м2</t>
  </si>
  <si>
    <t>Гарпун-скоба для труб 17</t>
  </si>
  <si>
    <t>Мат для монтажа гарпун-скобами 20-2</t>
  </si>
  <si>
    <t>Сервопривод  230В</t>
  </si>
  <si>
    <t>Комнатный терморегулятор 230 В</t>
  </si>
  <si>
    <t>Цоколь для установки терморегулятора</t>
  </si>
  <si>
    <t xml:space="preserve">Клеммная колодка (230В) </t>
  </si>
  <si>
    <t>Присадка для добавления в стяжку</t>
  </si>
  <si>
    <t>кг</t>
  </si>
  <si>
    <t>Клипса одинарная для трубы ф20*2,8</t>
  </si>
  <si>
    <t>Клипса одинарная для трубы ф16*2,2</t>
  </si>
  <si>
    <t>Труба труба полиэтиленовая  PAUTITAN   Ø 20х2,8</t>
  </si>
  <si>
    <t xml:space="preserve">Теплоизоляция Thermaflex FZR толщ.13 мм </t>
  </si>
  <si>
    <t>Радиатор стальной панельный b=700мм h=500мм тип 22</t>
  </si>
  <si>
    <t>Радиатор стальной панельный b=800мм h=500мм тип 22</t>
  </si>
  <si>
    <t>Радиатор стальной панельный b=1100мм h=500мм тип 22</t>
  </si>
  <si>
    <t>Радиатор стальной панельный b=1000мм h=300мм тип 22</t>
  </si>
  <si>
    <t>Труба труба полиэтиленовая  PAUTITAN   Ø 25х3,7</t>
  </si>
  <si>
    <t>Труба труба полиэтиленовая  PAUTITAN   Ø 32х4,7</t>
  </si>
  <si>
    <t>Труба труба полиэтиленовая  PAUTITAN   Ø 40х6,0</t>
  </si>
  <si>
    <t>Теплоизоляция Thermaflex FZR толщ.9 мм Ø 45</t>
  </si>
  <si>
    <t>Угольник 40-90*</t>
  </si>
  <si>
    <t>Тройник в внутренней резьбой 40-Rp1-40</t>
  </si>
  <si>
    <t>Тройник с увеличенным боковым проходом 32-40-32</t>
  </si>
  <si>
    <t>Тройник с уменьшенным торцевым и боковым проходом 32-25-25</t>
  </si>
  <si>
    <t>Переходник с накидной гайкой 40-G1-40</t>
  </si>
  <si>
    <t>Переходник с накидной гайкой 32-G1-32</t>
  </si>
  <si>
    <t>Переходник 32/25</t>
  </si>
  <si>
    <t>Гильза надвижная 40</t>
  </si>
  <si>
    <t>Распределительный коллектор на 6 контуров HRV-6</t>
  </si>
  <si>
    <t>Распределительный коллектор на 9 контуров</t>
  </si>
  <si>
    <t>Распределительный шкаф скрытого монтажа тип 5</t>
  </si>
  <si>
    <t>Распределительный шкаф скрытого монтажа тип 7</t>
  </si>
  <si>
    <t>Воздухоотводчик ф25НР</t>
  </si>
  <si>
    <t>Система теплоснабжения установки П1</t>
  </si>
  <si>
    <t>Тройник в внутренней резьбой 32-Rp1-32</t>
  </si>
  <si>
    <t>Вентиляция</t>
  </si>
  <si>
    <t>П1</t>
  </si>
  <si>
    <t>компл</t>
  </si>
  <si>
    <t>Приточная установка "Эконом-900" L=885м3/ч, Q=13,62кВт, Р=200Па, Nу=0,3кВт с автоматикой</t>
  </si>
  <si>
    <t xml:space="preserve">Наружная решетка </t>
  </si>
  <si>
    <t>Воздуховолд ф250 толщ. 0,5мм</t>
  </si>
  <si>
    <t>Воздуховод 300х200 толщ. 0,5мм</t>
  </si>
  <si>
    <t>Воздуховод 200х200 толщ. 0,5мм</t>
  </si>
  <si>
    <t>Воздуховод 200х150 толщ. 0,5мм</t>
  </si>
  <si>
    <t>Воздуховод 150х150 толщ. 0,5мм</t>
  </si>
  <si>
    <t>Воздуховод 100х150 толщ. 0,5мм</t>
  </si>
  <si>
    <t>Гибкийвоздуховод ф125</t>
  </si>
  <si>
    <t>Переходник 300х200/200х200 толщ. 0,5мм</t>
  </si>
  <si>
    <t>Переходник 200х200/200х150 толщ. 0,5мм</t>
  </si>
  <si>
    <t>Переходник 200х150/100х150 толщ. 0,5мм</t>
  </si>
  <si>
    <t>Переходник 100х150/ф125 толщ. 0,5мм</t>
  </si>
  <si>
    <t>Переходник 150х150/100х150 толщ. 0,5мм</t>
  </si>
  <si>
    <t>Переходник 150х150/ф125 толщ. 0,5мм</t>
  </si>
  <si>
    <t>Врезка ф125 в прямоугольный воздуховод</t>
  </si>
  <si>
    <t>Отвод 300х200 толщ. 0,5мм</t>
  </si>
  <si>
    <t>Отвод 200х150 толщ. 0,5мм</t>
  </si>
  <si>
    <t>Отвод 150х150 толщ. 0,5мм</t>
  </si>
  <si>
    <t>Отвод 100х150 толщ. 0,5мм</t>
  </si>
  <si>
    <t>Тройник 300х200/150х150/300х200 толщ. 0,5мм</t>
  </si>
  <si>
    <t>Тройник 150х150/150х150/150х150 толщ. 0,5мм</t>
  </si>
  <si>
    <t>Решетка вентиляционная</t>
  </si>
  <si>
    <t>Камера статического давления</t>
  </si>
  <si>
    <t>Дроссель-клапан 200х200</t>
  </si>
  <si>
    <t>Дроссель-клапан 150х150</t>
  </si>
  <si>
    <t>В1</t>
  </si>
  <si>
    <t>Вентилятор настенный L=100м3/ч, Р=38Па 0,025кВт 2400об/мин</t>
  </si>
  <si>
    <t>Воздуховод ф150 толщ. 0,5мм</t>
  </si>
  <si>
    <t>Зонт выхлопной ф150</t>
  </si>
  <si>
    <t>В2</t>
  </si>
  <si>
    <t>Вентилятор кухонный потолочный</t>
  </si>
  <si>
    <t>Вытяжной шкаф над плитой</t>
  </si>
  <si>
    <t>Гибкий воздуховод ф125</t>
  </si>
  <si>
    <t>Гибкий воздуховод ф150</t>
  </si>
  <si>
    <t xml:space="preserve">Гибкий воздуховод ф150 </t>
  </si>
  <si>
    <t>В3</t>
  </si>
  <si>
    <t>В4</t>
  </si>
  <si>
    <t>Тройник ф150/ф150/ф150 толщ. 0,5мм</t>
  </si>
  <si>
    <t>ВЕ2</t>
  </si>
  <si>
    <t>ВЕ3</t>
  </si>
  <si>
    <t>Решетка150х200(h)</t>
  </si>
  <si>
    <t>ВЕ4</t>
  </si>
  <si>
    <t>Деревянная дверца 250х170</t>
  </si>
  <si>
    <t>ВЕ5</t>
  </si>
  <si>
    <t>ВЕ6</t>
  </si>
  <si>
    <t>ВЕ7</t>
  </si>
  <si>
    <t>ВЕ8</t>
  </si>
  <si>
    <t>ВЕ9</t>
  </si>
  <si>
    <t>ПЕ1</t>
  </si>
  <si>
    <t>Воздуховод ф200 толщ. 0,5мм</t>
  </si>
  <si>
    <t>Воздуховод 250х150 толщ. 0,5мм</t>
  </si>
  <si>
    <t>Тройник ф200/250х150/ф200 толщ. 0,5мм</t>
  </si>
  <si>
    <t>Решетка вентиляцияонная</t>
  </si>
  <si>
    <t>Изоляция воздуховодов толщ. 19мм</t>
  </si>
  <si>
    <t>Крепежный материал</t>
  </si>
  <si>
    <t>Кондиционирование</t>
  </si>
  <si>
    <t>Блок наружный мультисистема Qх=14,0кВт Nу=3,9кВт</t>
  </si>
  <si>
    <t>Внутренний блок настенный Qх=3,5кВт Nу=0,91кВт</t>
  </si>
  <si>
    <t>Внутренний блок настенный Qх=2,5кВт Nу=0,545кВт</t>
  </si>
  <si>
    <t>Внутренний блок настенный Qх=2,0кВт Nу=0,4кВт</t>
  </si>
  <si>
    <t>Распределительноый блок на 3 порта</t>
  </si>
  <si>
    <t>Распределительноый блок на 5 портов</t>
  </si>
  <si>
    <t>Комплект разветвителей для подключения блоков распределителей</t>
  </si>
  <si>
    <t>Фреонопровод в теплоизоляции 6,35мм</t>
  </si>
  <si>
    <t>Фреонопровод в теплоизоляции 9,52мм</t>
  </si>
  <si>
    <t>Фреонопровод в теплоизоляции 15.88мм</t>
  </si>
  <si>
    <t>Уголок в теплоизоляции 15,88мм</t>
  </si>
  <si>
    <t>Пайка стыков</t>
  </si>
  <si>
    <t>Дренажный трубопровод ф20х2,0</t>
  </si>
  <si>
    <t>Уголок 20х20</t>
  </si>
  <si>
    <t>Муфта соединительная 20</t>
  </si>
  <si>
    <t>Котельная</t>
  </si>
  <si>
    <t>Оборудование котельной</t>
  </si>
  <si>
    <t>Группа безопасности котла (предхранительній клапан, манометр, воздухоотводчик</t>
  </si>
  <si>
    <t>Мембранный расширительный бак емкостью 18л</t>
  </si>
  <si>
    <t>Бойлер косвенного нагрева 100л</t>
  </si>
  <si>
    <t>Расширительній бак емкостью 3л</t>
  </si>
  <si>
    <t>Насос системы теплоснабжения П1 Q=0,06м3/ч, Н=2,5м, N=0,042кВт</t>
  </si>
  <si>
    <t>Насос системы радиатороного отопления Q=0,08м3/ч, Н=2,8м, N=0,066кВт</t>
  </si>
  <si>
    <t>Насос системы теплого пола Q=0,12м3/ч, Н=1,5м, N=0,03кВт</t>
  </si>
  <si>
    <t>Циркуляционный насос системы ГВС Q=0,5м3/ч, Н=3,0м, N=0,06кВт</t>
  </si>
  <si>
    <t>Насос системы теплоснабжения ГВС Q=0,3м3/ч, Н=2,6м, N=0,042кВт</t>
  </si>
  <si>
    <t>Система умягчения воды</t>
  </si>
  <si>
    <t>Электромагнитная обработка воды</t>
  </si>
  <si>
    <t>Приборы КИП</t>
  </si>
  <si>
    <t>Термоманометр</t>
  </si>
  <si>
    <t>Предохранительный клапан Ду15/3</t>
  </si>
  <si>
    <t>Манометр</t>
  </si>
  <si>
    <t>Кран для манометра</t>
  </si>
  <si>
    <t>Изделия и материалы</t>
  </si>
  <si>
    <t>Фильтр сетчатый ф20</t>
  </si>
  <si>
    <t>Фильтр сетчаиый ф40</t>
  </si>
  <si>
    <t>Воздухоотводчик ф20</t>
  </si>
  <si>
    <t>Счетчик воды Ду25</t>
  </si>
  <si>
    <t>Арматура</t>
  </si>
  <si>
    <t>Кран шаровый ф40</t>
  </si>
  <si>
    <t>Кран шаровый ф25</t>
  </si>
  <si>
    <t>Кран шаровый ф20</t>
  </si>
  <si>
    <t>Кран шаровый ф15</t>
  </si>
  <si>
    <t>Клапан балансировочный ф25</t>
  </si>
  <si>
    <t>Клапан балансировочный ф20</t>
  </si>
  <si>
    <t>Клапан балансировочный ф15</t>
  </si>
  <si>
    <t>Обратный клапан ф25</t>
  </si>
  <si>
    <t>Обратный клапан ф20</t>
  </si>
  <si>
    <t>Обратный клапан ф15</t>
  </si>
  <si>
    <t>Американка 1 1/2"</t>
  </si>
  <si>
    <t>Американка 1"</t>
  </si>
  <si>
    <t>Американка 3/4"</t>
  </si>
  <si>
    <t>Трубопроводы</t>
  </si>
  <si>
    <t>Труба стальная электросварная ф76х4,5</t>
  </si>
  <si>
    <t>Труба стальная водогазопроводная Ду25</t>
  </si>
  <si>
    <t>Труба стальная водогазопроводная Ду20</t>
  </si>
  <si>
    <t>Труба стальная водогазопроводная Ду15</t>
  </si>
  <si>
    <t>Изоляционные материалы</t>
  </si>
  <si>
    <t xml:space="preserve">Изоляция трубопроводов FRZ толщ. 13мм </t>
  </si>
  <si>
    <t>Резба ф1 1/2"</t>
  </si>
  <si>
    <t>Резба ф1"</t>
  </si>
  <si>
    <t>Резба ф 3/4"</t>
  </si>
  <si>
    <t>Резба ф 1/2"</t>
  </si>
  <si>
    <t>Муфта приварная ф15</t>
  </si>
  <si>
    <t>Сгон с контргайкой ф1 1/2"</t>
  </si>
  <si>
    <t>Сгон с контргайкой ф1"</t>
  </si>
  <si>
    <t>Сгон с контргайкой ф 3/4"</t>
  </si>
  <si>
    <t>Сгон с контргайкой ф 1/2"</t>
  </si>
  <si>
    <t>Заглушка эллиптическая ф65</t>
  </si>
  <si>
    <t>Сталь для крепления трубопроводов</t>
  </si>
  <si>
    <t>Дымоходы</t>
  </si>
  <si>
    <t>Дымоход керамический ф160 длина 1,0м</t>
  </si>
  <si>
    <t>Отвод 160/90*</t>
  </si>
  <si>
    <t>Тройник с ревизией 160/90*</t>
  </si>
  <si>
    <t>Труба с конденсатопроводом ф160</t>
  </si>
  <si>
    <t>Мат теплоизоляционный  толщ. 22мм</t>
  </si>
  <si>
    <t>Газоход из нержавеющей стали S=0,6мм теплоизолированный в нержавеющем кожухе</t>
  </si>
  <si>
    <t xml:space="preserve">м </t>
  </si>
  <si>
    <t>Дымоход керамический ф160 длина 0,5м</t>
  </si>
  <si>
    <t>Труба стальная водогазопроводная Ду32</t>
  </si>
  <si>
    <t>Резба ф1 1/4"</t>
  </si>
  <si>
    <t>Клапан балансировочный ф32</t>
  </si>
  <si>
    <t>Кран шаровый ф32</t>
  </si>
  <si>
    <t>Обратный клапан ф32</t>
  </si>
  <si>
    <t>Работа</t>
  </si>
  <si>
    <t>Установка радиаторов отопительных стальных</t>
  </si>
  <si>
    <t>Прокладка полиэтиленовых труб ф 16х2.2</t>
  </si>
  <si>
    <t>Прокладка полиэтиленовых труб ф 25х3.7</t>
  </si>
  <si>
    <t>Прокладка полиэтиленовых труб ф 32х4.7</t>
  </si>
  <si>
    <t>Прокладка полиэтиленовых труб ф 40х6.0</t>
  </si>
  <si>
    <t xml:space="preserve">Устройство теплоизоляции трубопровода </t>
  </si>
  <si>
    <t>Установка фасонных частей муфт, угольников, переходов, тройников</t>
  </si>
  <si>
    <t>Установка распределительного коллектора</t>
  </si>
  <si>
    <t>Установка распределительного шкафа</t>
  </si>
  <si>
    <t>Установка воздухоотводчика</t>
  </si>
  <si>
    <t>Стоимость ед. измер.</t>
  </si>
  <si>
    <t>Всего</t>
  </si>
  <si>
    <t>Прокладка полиэтиленовых труб</t>
  </si>
  <si>
    <t>Монтаж приточная установки "Эконом-900" L=885м3/ч, Q=13,62кВт, Р=200Па, Nу=0,3кВт с автоматикой</t>
  </si>
  <si>
    <t>Прокладка воздуховодов</t>
  </si>
  <si>
    <t>Установка вентиляционных решеток</t>
  </si>
  <si>
    <t>Установка переходников, отводов, тройников</t>
  </si>
  <si>
    <t>Установка дроссель-клапана</t>
  </si>
  <si>
    <t>Монтаж камеры статического давления</t>
  </si>
  <si>
    <t>Врезка в существующие сети вентиляции</t>
  </si>
  <si>
    <t>Установка вентилятора</t>
  </si>
  <si>
    <t>Установка вытяжного шкафа</t>
  </si>
  <si>
    <t>Установка камеры статического давления</t>
  </si>
  <si>
    <t>Установка тройников</t>
  </si>
  <si>
    <t>Установка зонта выхлопного</t>
  </si>
  <si>
    <t>Установка деревянной дверцы</t>
  </si>
  <si>
    <t>Изоляция воздуховодов</t>
  </si>
  <si>
    <t>Монтаж системы кондиционирования</t>
  </si>
  <si>
    <t>Монтаж системы отопления в котельной</t>
  </si>
  <si>
    <t>система</t>
  </si>
  <si>
    <t>Масляная краска</t>
  </si>
  <si>
    <t>Грунтовка ГФ-21</t>
  </si>
  <si>
    <t>т</t>
  </si>
  <si>
    <t>Вид работ</t>
  </si>
  <si>
    <t>Ед. изм.</t>
  </si>
  <si>
    <t>Кол-во</t>
  </si>
  <si>
    <t>Водогрейный газовый котел мощностью 42кВт   автоматикой VITOTRONIC 100KC3</t>
  </si>
  <si>
    <t>Итого материалы и оборудование</t>
  </si>
  <si>
    <t>Итого стоимость работ</t>
  </si>
  <si>
    <t>в том числе НДС</t>
  </si>
  <si>
    <t>Стройка:</t>
  </si>
  <si>
    <t>Смета №     "На строительство жилого дома"</t>
  </si>
  <si>
    <t>Отопление и вентиляция</t>
  </si>
  <si>
    <t>Водопровод хозяйственно-питьевой</t>
  </si>
  <si>
    <t>Трубки теплоизоляционные из вспенен-ного полиэтилена типа "Энергофлекс", толщиной 6 мм, внутренним диаметром: 22</t>
  </si>
  <si>
    <t>Установка счетчиков (водомеров) диаметром, мм, до 40</t>
  </si>
  <si>
    <t>Установка фильтров для очистки воды в трубопроводах , диаметром, мм 25</t>
  </si>
  <si>
    <t>Установка манометров с трехходовым краном ОБМ1-100</t>
  </si>
  <si>
    <t>Прокладка трубопроводов водоснабжения из стальных водогазопроводных оцинкованных труб диаметром, мм 25</t>
  </si>
  <si>
    <t>Прокладка трубопроводов водоснабжения из напорных полиэтиленовых труб низкого давления среднего типа наружным диаметром, мм 32</t>
  </si>
  <si>
    <t>Установка вентилей, задвижек, затворов, клапанов обратных, кранов проходных на трубопроводах из стальных труб диаметром, мм, до 25</t>
  </si>
  <si>
    <t>Прокладка трубопроводов водоснабжения из напорных полиэтиленовых труб низкого давления среднего типа наружным диаметром, мм 20</t>
  </si>
  <si>
    <t>Прокладка трубопроводов водоснабжения из напорных полиэтиленовых труб низкого давления среднего типа наружным диаметром, мм 25</t>
  </si>
  <si>
    <t>Изоляция горячих поверхностей трубопроводов изделиями из вспененного полиэтилена ("Энергофлекс" отечественного производства) трубками</t>
  </si>
  <si>
    <t>Огрунтовка металлических поверхностей за один раз грунтовкой ГФ-021</t>
  </si>
  <si>
    <t>Окраска металлических огрунтованных поверхностей эмалью ПФ-115</t>
  </si>
  <si>
    <t>Водомерная типовая вставка</t>
  </si>
  <si>
    <t>Установка вентилей, задвижек, затворов, клапанов обратных, кранов проходных на трубопроводах из стальных труб диаметром, мм, до 50</t>
  </si>
  <si>
    <t>Установка  переходых муфт</t>
  </si>
  <si>
    <t>Установка  тройников</t>
  </si>
  <si>
    <t>щт</t>
  </si>
  <si>
    <t>Установка  колена</t>
  </si>
  <si>
    <t>Дюбели с калиброванной головкой (в обоймах) 3х58.5 мм</t>
  </si>
  <si>
    <t>Кислород технический: газообразный</t>
  </si>
  <si>
    <t>м3</t>
  </si>
  <si>
    <t>Клей 88-СА</t>
  </si>
  <si>
    <t>Краски: масляные земляные МА-0115: мумия, сурик железный</t>
  </si>
  <si>
    <t>Олифа: комбинированная: К-3</t>
  </si>
  <si>
    <t>Проволока сварочная легированная диаметром 4 мм</t>
  </si>
  <si>
    <t>Уайт-спирит</t>
  </si>
  <si>
    <t>Электроды...</t>
  </si>
  <si>
    <t>Известь строительная негашеная хлорная марки А</t>
  </si>
  <si>
    <t>Очес льняной</t>
  </si>
  <si>
    <t>Патроны для строительно-монтажного пистолета</t>
  </si>
  <si>
    <t>т.шт</t>
  </si>
  <si>
    <t>Клей: ЭНЕРГОФЛЕКС</t>
  </si>
  <si>
    <t>л</t>
  </si>
  <si>
    <t>Очиститель для клея Армофлекс</t>
  </si>
  <si>
    <t>Лента самоклеящаяся "ЭНЕРГОФЛЕКС" 50 мм</t>
  </si>
  <si>
    <t>Клипсы (зажимы)</t>
  </si>
  <si>
    <t>Грунтовка ГФ-021 красно-коричневая</t>
  </si>
  <si>
    <t>Ксилол нефтяной марки А</t>
  </si>
  <si>
    <t>Эмаль ПФ-115 серая</t>
  </si>
  <si>
    <t>Метиленхлорид</t>
  </si>
  <si>
    <t>Болты с гайками и шайбами для санитарно-технических работ, диаметром 12 мм</t>
  </si>
  <si>
    <t>Болты с гайками и шайбами для санитарно-технических работ, диаметром, мм: 16</t>
  </si>
  <si>
    <t>Манометры общего назначения с трехходовым краном ОБМ1-100</t>
  </si>
  <si>
    <t>Трубопроводы из стальных водогазопроводных оцинкованных труб с гильзами и креплениями для водоснабжения, диаметром, мм: 25</t>
  </si>
  <si>
    <t>Наконечники (заглушки) для полиэтиленовых труб</t>
  </si>
  <si>
    <t>Вода</t>
  </si>
  <si>
    <t>Листы алюминиевые марки АД1H, толщиной 0,5 мм</t>
  </si>
  <si>
    <t>Трубы напорные из полиэтилена низкого давления среднего типа, наружным диаметром 25 мм</t>
  </si>
  <si>
    <t>Трубы напорные из полиэтилена низкого давления среднего типа, наружным диаметром 32 мм</t>
  </si>
  <si>
    <t>Прокладки из паронита марки ПМБ (ГOCT 481-80), толщиной 1 мм, диаметром, мм: 50</t>
  </si>
  <si>
    <t>Хомуты для крепления труб, диаметром, мм: 32</t>
  </si>
  <si>
    <t>шт.</t>
  </si>
  <si>
    <t>Трубки теплоизоляционные из вспенен-ного полиэтилена типа "Энергофлекс", толщиной 6 мм, внутренним диаметром: 35</t>
  </si>
  <si>
    <t>Трубки теплоизоляционные из вспенен-ного полиэтилена типа "Энергофлекс", толщиной 6 мм, внутренним диаметром: 28</t>
  </si>
  <si>
    <t>Сгоны стальные с муфтой и контргайкой, диаметром 32 мм</t>
  </si>
  <si>
    <t>Счетчики горячей воды крыльчатые: ETК-15</t>
  </si>
  <si>
    <t>Вентили проходные муфтовые 15ч8р2 для воды и пара, давлением 1,6 МПа (16кгс/см2), диаметром, мм: 15</t>
  </si>
  <si>
    <t>Вентили проходные муфтовые 15ч8р2 для воды и пара, давлением 1,6 МПа (16кгс/см2), диаметром, мм: 25</t>
  </si>
  <si>
    <t>Клапаны обратные подъемные муфтовые 16бБ1бк  для воды</t>
  </si>
  <si>
    <t>Краны шаровые муфтовые латунные 11Б27п1 для жидкости, давлением 1 МПа (10 кгс/см2), диаметром, мм: 15</t>
  </si>
  <si>
    <t>Краны шаровые муфтовые латунные 11Б27п1 для жидкости, давлением 1 МПа (10 кгс/см2), диаметром, мм: 20</t>
  </si>
  <si>
    <t>Фильтр магнитный муфтовый, диаметром, мм: 15</t>
  </si>
  <si>
    <t>Патрубки вводные диаметром до25 мм</t>
  </si>
  <si>
    <t>Муфта комбинированная прямая диаметром 20 мм</t>
  </si>
  <si>
    <t>Муфта комбинированная угловая диаметром 20 мм</t>
  </si>
  <si>
    <t>Муфта комбинированная прямая диаметром 25 мм</t>
  </si>
  <si>
    <t xml:space="preserve"> Муфта соединительная диаметром 20 мм</t>
  </si>
  <si>
    <t xml:space="preserve"> Муфта соединительная диаметром 25 мм</t>
  </si>
  <si>
    <t>Муфта комбинированная прямая диаметром 32 мм</t>
  </si>
  <si>
    <t>Муфта соединительная диаметром 32 мм</t>
  </si>
  <si>
    <t>Муфта переходная диаметром 25х20 мм</t>
  </si>
  <si>
    <t>Муфта переходная 32х25 мм</t>
  </si>
  <si>
    <t>Муфта переходная 32х20 мм</t>
  </si>
  <si>
    <t>Тройник прямой диаметром 20 мм</t>
  </si>
  <si>
    <t>Тройник переходной диаметром 25х20 мм</t>
  </si>
  <si>
    <t>Тройник прямой диаметром 32 мм</t>
  </si>
  <si>
    <t>Тройник переходной диаметром 32х20 мм</t>
  </si>
  <si>
    <t>Угольник прямой диаметром 20 мм</t>
  </si>
  <si>
    <t>Угольник прямой диаметром 25 мм</t>
  </si>
  <si>
    <t>Угольник прямой диаметром 32 мм</t>
  </si>
  <si>
    <t>Горячее водоснабжение</t>
  </si>
  <si>
    <t>Электроды: диаметром 5 мм Э42А</t>
  </si>
  <si>
    <t xml:space="preserve"> Муфта комбинированная прямая диаметром 20 мм</t>
  </si>
  <si>
    <t xml:space="preserve"> Муфта комбинированная прямая диаметром 25 мм</t>
  </si>
  <si>
    <t>Муфта соединительная диаметром 25 мм</t>
  </si>
  <si>
    <t>Тройник прямой диаметром 25 мм</t>
  </si>
  <si>
    <t>Канализация бытовая</t>
  </si>
  <si>
    <t>Прокладка трубопроводов канализации из полиэтиленовых труб высокой плотности диаметром, мм 50</t>
  </si>
  <si>
    <t>Прокладка трубопроводов канализации из полиэтиленовых труб высокой плотности диаметром, мм 100</t>
  </si>
  <si>
    <t>Установка  колено</t>
  </si>
  <si>
    <t>Установка  переходов</t>
  </si>
  <si>
    <t>Установка  ревизии</t>
  </si>
  <si>
    <t>Установка  заглушки</t>
  </si>
  <si>
    <t>Установка  грибка вентиляционного</t>
  </si>
  <si>
    <t>Установка унитазов с бачком непосредственно присоединенным</t>
  </si>
  <si>
    <t>Установка умывальников одиночных с подводкой холодной и горячей воды, со смесителем</t>
  </si>
  <si>
    <t>Установка душевых кабин размером 800х800х1975 мм с пластиковыми поддонами</t>
  </si>
  <si>
    <t>Установка моек со смесителем на одно отделение</t>
  </si>
  <si>
    <t>Установка биде полуфорфоровых со смесителем, выпуском и сифоном, размером 600х350х400 мм</t>
  </si>
  <si>
    <t>Установка трапов чугунных эмалированных, диаметром, мм 50 (Т-50)</t>
  </si>
  <si>
    <t>Монтаж установки Green Rock ES 6</t>
  </si>
  <si>
    <t>Установка  муфты переходной</t>
  </si>
  <si>
    <t>Каболка</t>
  </si>
  <si>
    <t>Кислород технический газообразный</t>
  </si>
  <si>
    <t>Поковки из квадратных заготовок массой 1.8 кг</t>
  </si>
  <si>
    <t>Поковки: строительные обыкновенные (скобы, закрепи, хомуты и т. д. ) массой, кг: 1,8</t>
  </si>
  <si>
    <t>Резинотехнические изделия: Пластина: резиновая рулонная вулканизированная</t>
  </si>
  <si>
    <t>Цемент: гипсоглиноземистый расширяющийся</t>
  </si>
  <si>
    <t>Шурупы: с полукруглой головкой, мм: 2,5х20</t>
  </si>
  <si>
    <t>Электроды диаметром 4 мм: Э50А</t>
  </si>
  <si>
    <t>Поковки простые строительные /скобы, закрепы, хомуты и т.п./ массой до 1,6 кг</t>
  </si>
  <si>
    <t>Дюбели: распорные полиэтиленовые, мм: 6,0х30</t>
  </si>
  <si>
    <t>Замазка: суриковая</t>
  </si>
  <si>
    <t>Кольца резиновые уплотнительные (манжеты) для чугунных напорных труб диаметром 50-300 мм</t>
  </si>
  <si>
    <t>Шпалы непропитанные для железных дорог 1 тип</t>
  </si>
  <si>
    <t>Клей фенолполивинилацетатный: марки БФ-2, сорт I</t>
  </si>
  <si>
    <t>Прокладки металлические</t>
  </si>
  <si>
    <t>Биде полуфарфоровые со смесителем, выпуском и сифоном, размером 600х350х400 мм</t>
  </si>
  <si>
    <t>Болты с гайками и шайбами для санитарно-технических работ, диаметром, мм: 10</t>
  </si>
  <si>
    <t>Трапы Т-50 чугунные эмалированные с прямым отводом, решеткой с резиновой пробкой, размером 260х140х110 мм</t>
  </si>
  <si>
    <t>Трубопроводы для внутренней канализации из полиэтиленовых труб отечественного производства, диаметром 100 мм</t>
  </si>
  <si>
    <t>Трубопроводы для внутренней канализации из полиэтиленовых труб отечественного производства, диаметром, мм: 50</t>
  </si>
  <si>
    <t>Кабина душевая 800х800х1975 мм с пластиковым поддоном</t>
  </si>
  <si>
    <t>комплект</t>
  </si>
  <si>
    <t>Раствор готовый кладочный цементный, марка 50</t>
  </si>
  <si>
    <t>Пропан-бутан, смесь техническая</t>
  </si>
  <si>
    <t xml:space="preserve"> Хомуты для крепления труб, диаметром, мм: 50</t>
  </si>
  <si>
    <t>Хомуты для крепления труб, диаметром, мм: 100</t>
  </si>
  <si>
    <t>Мойки стальные эмалированные на одно отделение с одной чашей, встраиваемые с креплениями МСВЩ со смесителем (с кнопочным переключателем), латунным выпуском пластмассовым бутылочным сифоном</t>
  </si>
  <si>
    <t>Смесители для умывальников СМ-УМ-ЦА-УВ центральные, с аэратором, латунными маховичками</t>
  </si>
  <si>
    <t>Умывальники полуфарфоровые и фарфоровые и нижней камерой смешивания, кронштейнами, сифоном бутылочным латунным и выпуском овальные со скрытыми установочными поверхностями без спинки размером 550х420х150 мм</t>
  </si>
  <si>
    <t>Ревизии, диаметром 110 мм</t>
  </si>
  <si>
    <t>Подводка гибкая армированная резиновая 500 мм</t>
  </si>
  <si>
    <t>Унитаз-компакт Kомфорт</t>
  </si>
  <si>
    <t xml:space="preserve"> Колено ПВХ диаметром 50 мм</t>
  </si>
  <si>
    <t>Колено ПВХ диаметром 50/45 мм</t>
  </si>
  <si>
    <t>Муфта переходная ф160х110/ф110х50</t>
  </si>
  <si>
    <t>Муфта переходная ф110х50</t>
  </si>
  <si>
    <t>Колено ПВХ диаметром 110 мм</t>
  </si>
  <si>
    <t>10 шт.</t>
  </si>
  <si>
    <t>Тройники полиэтиленовые равнопроходные (ТУ 2248-032-00203536-96), диаметром, мм: 50</t>
  </si>
  <si>
    <t>Тройники полиэтиленовые равнопроходные (ТУ 2248-032-00203536-96), диаметром, мм: 110</t>
  </si>
  <si>
    <t>Тройники неравнопроходные (ТУ 2248-032-00203536-96) диаметром, мм: 110х50</t>
  </si>
  <si>
    <t>Переход ПВХ диаметром, мм: 110х50</t>
  </si>
  <si>
    <t>Заглушки полиэтиленовые  диаметром, мм: 110</t>
  </si>
  <si>
    <t>Грибок вентиляционный  диаметром, мм: 110</t>
  </si>
  <si>
    <t>Установка Green Rock ES 6</t>
  </si>
  <si>
    <t>Водопровод и канализация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</si>
</sst>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.0_р_._-;\-* #,##0.0_р_._-;_-* &quot;-&quot;??_р_._-;_-@_-"/>
    <numFmt numFmtId="180" formatCode="_-* #,##0.000_р_._-;\-* #,##0.000_р_._-;_-* &quot;-&quot;??_р_._-;_-@_-"/>
    <numFmt numFmtId="181" formatCode="#,##0.00_р_."/>
    <numFmt numFmtId="182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336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3" fontId="23" fillId="24" borderId="10" xfId="60" applyNumberFormat="1" applyFont="1" applyFill="1" applyBorder="1" applyAlignment="1">
      <alignment horizontal="center"/>
    </xf>
    <xf numFmtId="178" fontId="23" fillId="24" borderId="10" xfId="60" applyNumberFormat="1" applyFont="1" applyFill="1" applyBorder="1" applyAlignment="1">
      <alignment/>
    </xf>
    <xf numFmtId="178" fontId="23" fillId="24" borderId="10" xfId="6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3" fontId="23" fillId="0" borderId="10" xfId="6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181" fontId="25" fillId="0" borderId="10" xfId="0" applyNumberFormat="1" applyFont="1" applyFill="1" applyBorder="1" applyAlignment="1">
      <alignment horizontal="center" vertical="center"/>
    </xf>
    <xf numFmtId="181" fontId="25" fillId="0" borderId="10" xfId="0" applyNumberFormat="1" applyFont="1" applyBorder="1" applyAlignment="1">
      <alignment horizontal="center" vertical="center"/>
    </xf>
    <xf numFmtId="181" fontId="25" fillId="24" borderId="10" xfId="0" applyNumberFormat="1" applyFont="1" applyFill="1" applyBorder="1" applyAlignment="1">
      <alignment horizontal="center" vertical="center"/>
    </xf>
    <xf numFmtId="181" fontId="23" fillId="24" borderId="10" xfId="0" applyNumberFormat="1" applyFont="1" applyFill="1" applyBorder="1" applyAlignment="1">
      <alignment horizontal="center" vertical="center"/>
    </xf>
    <xf numFmtId="181" fontId="25" fillId="24" borderId="10" xfId="0" applyNumberFormat="1" applyFont="1" applyFill="1" applyBorder="1" applyAlignment="1">
      <alignment horizontal="center"/>
    </xf>
    <xf numFmtId="181" fontId="25" fillId="24" borderId="10" xfId="0" applyNumberFormat="1" applyFont="1" applyFill="1" applyBorder="1" applyAlignment="1">
      <alignment/>
    </xf>
    <xf numFmtId="181" fontId="28" fillId="24" borderId="11" xfId="0" applyNumberFormat="1" applyFont="1" applyFill="1" applyBorder="1" applyAlignment="1">
      <alignment horizontal="center" vertical="center"/>
    </xf>
    <xf numFmtId="181" fontId="28" fillId="24" borderId="13" xfId="0" applyNumberFormat="1" applyFont="1" applyFill="1" applyBorder="1" applyAlignment="1">
      <alignment horizontal="center" vertical="center"/>
    </xf>
    <xf numFmtId="181" fontId="23" fillId="24" borderId="10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4" fontId="24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181" fontId="24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right" vertical="top"/>
    </xf>
    <xf numFmtId="2" fontId="23" fillId="0" borderId="11" xfId="0" applyNumberFormat="1" applyFont="1" applyBorder="1" applyAlignment="1">
      <alignment horizontal="right" vertical="top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right" vertical="top"/>
    </xf>
    <xf numFmtId="2" fontId="23" fillId="0" borderId="13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right" vertical="top"/>
    </xf>
    <xf numFmtId="2" fontId="23" fillId="0" borderId="10" xfId="0" applyNumberFormat="1" applyFont="1" applyBorder="1" applyAlignment="1">
      <alignment horizontal="right" vertical="top"/>
    </xf>
    <xf numFmtId="0" fontId="23" fillId="0" borderId="10" xfId="0" applyFont="1" applyBorder="1" applyAlignment="1">
      <alignment/>
    </xf>
    <xf numFmtId="181" fontId="23" fillId="0" borderId="0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81" fontId="23" fillId="0" borderId="14" xfId="0" applyNumberFormat="1" applyFont="1" applyBorder="1" applyAlignment="1">
      <alignment horizontal="center" vertical="center"/>
    </xf>
    <xf numFmtId="181" fontId="23" fillId="0" borderId="12" xfId="0" applyNumberFormat="1" applyFont="1" applyBorder="1" applyAlignment="1">
      <alignment horizontal="center" vertical="center"/>
    </xf>
    <xf numFmtId="181" fontId="25" fillId="24" borderId="14" xfId="0" applyNumberFormat="1" applyFont="1" applyFill="1" applyBorder="1" applyAlignment="1">
      <alignment horizontal="center" vertical="center"/>
    </xf>
    <xf numFmtId="181" fontId="25" fillId="24" borderId="12" xfId="0" applyNumberFormat="1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zoomScale="80" zoomScaleNormal="80" zoomScalePageLayoutView="0" workbookViewId="0" topLeftCell="A1">
      <selection activeCell="B21" sqref="B21"/>
    </sheetView>
  </sheetViews>
  <sheetFormatPr defaultColWidth="9.00390625" defaultRowHeight="12.75"/>
  <cols>
    <col min="1" max="1" width="4.75390625" style="1" customWidth="1"/>
    <col min="2" max="2" width="48.125" style="1" customWidth="1"/>
    <col min="3" max="3" width="11.625" style="2" customWidth="1"/>
    <col min="4" max="4" width="8.75390625" style="1" customWidth="1"/>
    <col min="5" max="5" width="13.625" style="1" customWidth="1"/>
    <col min="6" max="6" width="20.625" style="1" customWidth="1"/>
    <col min="7" max="7" width="6.75390625" style="1" hidden="1" customWidth="1"/>
    <col min="8" max="8" width="8.375" style="1" hidden="1" customWidth="1"/>
    <col min="9" max="9" width="6.75390625" style="1" hidden="1" customWidth="1"/>
    <col min="10" max="10" width="3.125" style="1" customWidth="1"/>
    <col min="11" max="11" width="12.375" style="1" bestFit="1" customWidth="1"/>
    <col min="12" max="12" width="29.375" style="1" customWidth="1"/>
    <col min="13" max="13" width="10.625" style="1" customWidth="1"/>
    <col min="14" max="16384" width="9.125" style="1" customWidth="1"/>
  </cols>
  <sheetData>
    <row r="1" spans="1:6" ht="15" customHeight="1">
      <c r="A1" s="53"/>
      <c r="B1" s="53"/>
      <c r="C1" s="53"/>
      <c r="D1" s="53"/>
      <c r="E1" s="53"/>
      <c r="F1" s="53"/>
    </row>
    <row r="2" spans="1:6" ht="21" customHeight="1">
      <c r="A2" s="88" t="s">
        <v>264</v>
      </c>
      <c r="B2" s="88"/>
      <c r="C2" s="88"/>
      <c r="D2" s="88"/>
      <c r="E2" s="88"/>
      <c r="F2" s="88"/>
    </row>
    <row r="3" spans="1:6" ht="21" customHeight="1">
      <c r="A3" s="53"/>
      <c r="B3" s="53"/>
      <c r="C3" s="53"/>
      <c r="D3" s="53"/>
      <c r="E3" s="53"/>
      <c r="F3" s="53"/>
    </row>
    <row r="4" spans="1:6" ht="21" customHeight="1">
      <c r="A4" s="89" t="s">
        <v>265</v>
      </c>
      <c r="B4" s="89"/>
      <c r="C4" s="89"/>
      <c r="D4" s="89"/>
      <c r="E4" s="89"/>
      <c r="F4" s="89"/>
    </row>
    <row r="5" spans="1:6" ht="15" customHeight="1">
      <c r="A5" s="53"/>
      <c r="B5" s="89" t="s">
        <v>266</v>
      </c>
      <c r="C5" s="89"/>
      <c r="D5" s="89"/>
      <c r="E5" s="89"/>
      <c r="F5" s="89"/>
    </row>
    <row r="6" ht="15" customHeight="1"/>
    <row r="7" spans="1:6" ht="15" customHeight="1">
      <c r="A7" s="73"/>
      <c r="B7" s="76" t="s">
        <v>257</v>
      </c>
      <c r="C7" s="76" t="s">
        <v>258</v>
      </c>
      <c r="D7" s="76" t="s">
        <v>259</v>
      </c>
      <c r="E7" s="76" t="s">
        <v>234</v>
      </c>
      <c r="F7" s="76" t="s">
        <v>235</v>
      </c>
    </row>
    <row r="8" spans="1:6" ht="15" customHeight="1">
      <c r="A8" s="74"/>
      <c r="B8" s="76"/>
      <c r="C8" s="76"/>
      <c r="D8" s="76"/>
      <c r="E8" s="76"/>
      <c r="F8" s="76"/>
    </row>
    <row r="9" spans="1:6" ht="15" customHeight="1">
      <c r="A9" s="74"/>
      <c r="B9" s="76"/>
      <c r="C9" s="76"/>
      <c r="D9" s="76"/>
      <c r="E9" s="76"/>
      <c r="F9" s="76"/>
    </row>
    <row r="10" spans="1:6" ht="15" customHeight="1">
      <c r="A10" s="74"/>
      <c r="B10" s="76"/>
      <c r="C10" s="76"/>
      <c r="D10" s="76"/>
      <c r="E10" s="76"/>
      <c r="F10" s="76"/>
    </row>
    <row r="11" spans="1:6" ht="15" customHeight="1">
      <c r="A11" s="74"/>
      <c r="B11" s="76"/>
      <c r="C11" s="76"/>
      <c r="D11" s="76"/>
      <c r="E11" s="76"/>
      <c r="F11" s="76"/>
    </row>
    <row r="12" spans="1:6" ht="15" customHeight="1">
      <c r="A12" s="75"/>
      <c r="B12" s="76"/>
      <c r="C12" s="76"/>
      <c r="D12" s="76"/>
      <c r="E12" s="76"/>
      <c r="F12" s="76"/>
    </row>
    <row r="13" spans="1:6" ht="15.75">
      <c r="A13" s="14">
        <v>1</v>
      </c>
      <c r="B13" s="32">
        <v>2</v>
      </c>
      <c r="C13" s="13">
        <v>3</v>
      </c>
      <c r="D13" s="13">
        <v>4</v>
      </c>
      <c r="E13" s="13">
        <v>5</v>
      </c>
      <c r="F13" s="13">
        <v>6</v>
      </c>
    </row>
    <row r="14" spans="1:6" ht="15.75">
      <c r="A14" s="77" t="s">
        <v>10</v>
      </c>
      <c r="B14" s="78"/>
      <c r="C14" s="78"/>
      <c r="D14" s="78"/>
      <c r="E14" s="78"/>
      <c r="F14" s="79"/>
    </row>
    <row r="15" spans="1:11" ht="15.75">
      <c r="A15" s="77" t="s">
        <v>223</v>
      </c>
      <c r="B15" s="78"/>
      <c r="C15" s="78"/>
      <c r="D15" s="78"/>
      <c r="E15" s="78"/>
      <c r="F15" s="79"/>
      <c r="K15" s="45">
        <f>F16+F17+F18+F19+F20+F21+F22+F23+F24+F25</f>
        <v>79450</v>
      </c>
    </row>
    <row r="16" spans="1:6" ht="15.75">
      <c r="A16" s="14">
        <v>1</v>
      </c>
      <c r="B16" s="33" t="s">
        <v>224</v>
      </c>
      <c r="C16" s="34" t="s">
        <v>1</v>
      </c>
      <c r="D16" s="34">
        <v>22</v>
      </c>
      <c r="E16" s="35">
        <v>1500</v>
      </c>
      <c r="F16" s="35">
        <f>D16*E16</f>
        <v>33000</v>
      </c>
    </row>
    <row r="17" spans="1:6" ht="15.75">
      <c r="A17" s="14">
        <v>2</v>
      </c>
      <c r="B17" s="33" t="s">
        <v>225</v>
      </c>
      <c r="C17" s="34" t="s">
        <v>0</v>
      </c>
      <c r="D17" s="34">
        <v>195</v>
      </c>
      <c r="E17" s="35">
        <v>100</v>
      </c>
      <c r="F17" s="35">
        <f aca="true" t="shared" si="0" ref="F17:F80">D17*E17</f>
        <v>19500</v>
      </c>
    </row>
    <row r="18" spans="1:6" ht="15.75">
      <c r="A18" s="14">
        <v>3</v>
      </c>
      <c r="B18" s="33" t="s">
        <v>226</v>
      </c>
      <c r="C18" s="34" t="s">
        <v>0</v>
      </c>
      <c r="D18" s="34">
        <v>8</v>
      </c>
      <c r="E18" s="35">
        <v>100</v>
      </c>
      <c r="F18" s="35">
        <f t="shared" si="0"/>
        <v>800</v>
      </c>
    </row>
    <row r="19" spans="1:6" ht="15.75">
      <c r="A19" s="14">
        <v>4</v>
      </c>
      <c r="B19" s="33" t="s">
        <v>227</v>
      </c>
      <c r="C19" s="34" t="s">
        <v>0</v>
      </c>
      <c r="D19" s="34">
        <v>30</v>
      </c>
      <c r="E19" s="35">
        <v>100</v>
      </c>
      <c r="F19" s="35">
        <f t="shared" si="0"/>
        <v>3000</v>
      </c>
    </row>
    <row r="20" spans="1:6" ht="15.75">
      <c r="A20" s="14">
        <v>5</v>
      </c>
      <c r="B20" s="33" t="s">
        <v>228</v>
      </c>
      <c r="C20" s="34" t="s">
        <v>0</v>
      </c>
      <c r="D20" s="34">
        <v>7</v>
      </c>
      <c r="E20" s="35">
        <v>100</v>
      </c>
      <c r="F20" s="35">
        <f t="shared" si="0"/>
        <v>700</v>
      </c>
    </row>
    <row r="21" spans="1:6" ht="15.75">
      <c r="A21" s="14">
        <v>6</v>
      </c>
      <c r="B21" s="33" t="s">
        <v>229</v>
      </c>
      <c r="C21" s="34" t="s">
        <v>0</v>
      </c>
      <c r="D21" s="34">
        <v>45</v>
      </c>
      <c r="E21" s="35">
        <v>100</v>
      </c>
      <c r="F21" s="35">
        <f t="shared" si="0"/>
        <v>4500</v>
      </c>
    </row>
    <row r="22" spans="1:6" ht="33" customHeight="1">
      <c r="A22" s="14">
        <v>7</v>
      </c>
      <c r="B22" s="33" t="s">
        <v>230</v>
      </c>
      <c r="C22" s="34" t="s">
        <v>1</v>
      </c>
      <c r="D22" s="34">
        <v>57</v>
      </c>
      <c r="E22" s="35">
        <v>50</v>
      </c>
      <c r="F22" s="35">
        <f t="shared" si="0"/>
        <v>2850</v>
      </c>
    </row>
    <row r="23" spans="1:6" ht="15.75">
      <c r="A23" s="14">
        <v>8</v>
      </c>
      <c r="B23" s="33" t="s">
        <v>231</v>
      </c>
      <c r="C23" s="34" t="s">
        <v>1</v>
      </c>
      <c r="D23" s="34">
        <v>3</v>
      </c>
      <c r="E23" s="35">
        <v>2500</v>
      </c>
      <c r="F23" s="35">
        <f t="shared" si="0"/>
        <v>7500</v>
      </c>
    </row>
    <row r="24" spans="1:6" ht="15.75">
      <c r="A24" s="14">
        <v>9</v>
      </c>
      <c r="B24" s="33" t="s">
        <v>232</v>
      </c>
      <c r="C24" s="34" t="s">
        <v>1</v>
      </c>
      <c r="D24" s="34">
        <v>3</v>
      </c>
      <c r="E24" s="35">
        <v>2500</v>
      </c>
      <c r="F24" s="35">
        <f t="shared" si="0"/>
        <v>7500</v>
      </c>
    </row>
    <row r="25" spans="1:6" ht="15.75">
      <c r="A25" s="14">
        <v>10</v>
      </c>
      <c r="B25" s="33" t="s">
        <v>233</v>
      </c>
      <c r="C25" s="34" t="s">
        <v>1</v>
      </c>
      <c r="D25" s="34">
        <v>2</v>
      </c>
      <c r="E25" s="35">
        <v>50</v>
      </c>
      <c r="F25" s="35">
        <f t="shared" si="0"/>
        <v>100</v>
      </c>
    </row>
    <row r="26" spans="1:12" ht="15.75">
      <c r="A26" s="77" t="s">
        <v>11</v>
      </c>
      <c r="B26" s="78"/>
      <c r="C26" s="78"/>
      <c r="D26" s="78"/>
      <c r="E26" s="78"/>
      <c r="F26" s="79"/>
      <c r="K26" s="45">
        <f>F27+F28+F29+F30+F31+F32+F33+F34+F35+F36+F37+F38+F39+F40+F41+F42+F43+F44+F45+F46+F47+F48+F49+F50+F51+F52+F53+F54+F55+F56+F57+F58+F59+F60+F61+F62+F63+F64+F65</f>
        <v>241203.32000000004</v>
      </c>
      <c r="L26" s="45"/>
    </row>
    <row r="27" spans="1:6" ht="36.75" customHeight="1">
      <c r="A27" s="14">
        <v>11</v>
      </c>
      <c r="B27" s="25" t="s">
        <v>16</v>
      </c>
      <c r="C27" s="14" t="s">
        <v>1</v>
      </c>
      <c r="D27" s="14">
        <v>3</v>
      </c>
      <c r="E27" s="36">
        <v>1760</v>
      </c>
      <c r="F27" s="35">
        <f t="shared" si="0"/>
        <v>5280</v>
      </c>
    </row>
    <row r="28" spans="1:6" ht="31.5">
      <c r="A28" s="14">
        <v>12</v>
      </c>
      <c r="B28" s="25" t="s">
        <v>17</v>
      </c>
      <c r="C28" s="14" t="s">
        <v>1</v>
      </c>
      <c r="D28" s="14">
        <v>2</v>
      </c>
      <c r="E28" s="36">
        <v>3000</v>
      </c>
      <c r="F28" s="35">
        <f t="shared" si="0"/>
        <v>6000</v>
      </c>
    </row>
    <row r="29" spans="1:6" ht="31.5">
      <c r="A29" s="14">
        <v>13</v>
      </c>
      <c r="B29" s="25" t="s">
        <v>18</v>
      </c>
      <c r="C29" s="14" t="s">
        <v>1</v>
      </c>
      <c r="D29" s="23">
        <v>6</v>
      </c>
      <c r="E29" s="36">
        <v>3320</v>
      </c>
      <c r="F29" s="35">
        <f t="shared" si="0"/>
        <v>19920</v>
      </c>
    </row>
    <row r="30" spans="1:6" ht="31.5">
      <c r="A30" s="14">
        <v>14</v>
      </c>
      <c r="B30" s="25" t="s">
        <v>56</v>
      </c>
      <c r="C30" s="14" t="s">
        <v>1</v>
      </c>
      <c r="D30" s="14">
        <v>5</v>
      </c>
      <c r="E30" s="36">
        <v>3640</v>
      </c>
      <c r="F30" s="35">
        <f t="shared" si="0"/>
        <v>18200</v>
      </c>
    </row>
    <row r="31" spans="1:6" ht="31.5">
      <c r="A31" s="14">
        <v>15</v>
      </c>
      <c r="B31" s="25" t="s">
        <v>57</v>
      </c>
      <c r="C31" s="14" t="s">
        <v>1</v>
      </c>
      <c r="D31" s="14">
        <v>3</v>
      </c>
      <c r="E31" s="36">
        <v>3960</v>
      </c>
      <c r="F31" s="35">
        <f t="shared" si="0"/>
        <v>11880</v>
      </c>
    </row>
    <row r="32" spans="1:6" ht="31.5">
      <c r="A32" s="14">
        <v>16</v>
      </c>
      <c r="B32" s="25" t="s">
        <v>58</v>
      </c>
      <c r="C32" s="14" t="s">
        <v>1</v>
      </c>
      <c r="D32" s="14">
        <v>1</v>
      </c>
      <c r="E32" s="36">
        <v>4680</v>
      </c>
      <c r="F32" s="35">
        <f t="shared" si="0"/>
        <v>4680</v>
      </c>
    </row>
    <row r="33" spans="1:6" ht="31.5">
      <c r="A33" s="14">
        <v>17</v>
      </c>
      <c r="B33" s="25" t="s">
        <v>59</v>
      </c>
      <c r="C33" s="14" t="s">
        <v>1</v>
      </c>
      <c r="D33" s="14">
        <v>2</v>
      </c>
      <c r="E33" s="36">
        <v>4600</v>
      </c>
      <c r="F33" s="35">
        <f t="shared" si="0"/>
        <v>9200</v>
      </c>
    </row>
    <row r="34" spans="1:6" ht="15.75">
      <c r="A34" s="14">
        <v>18</v>
      </c>
      <c r="B34" s="25" t="s">
        <v>9</v>
      </c>
      <c r="C34" s="14" t="s">
        <v>1</v>
      </c>
      <c r="D34" s="14">
        <v>22</v>
      </c>
      <c r="E34" s="36">
        <v>605.81</v>
      </c>
      <c r="F34" s="35">
        <f t="shared" si="0"/>
        <v>13327.82</v>
      </c>
    </row>
    <row r="35" spans="1:6" ht="31.5">
      <c r="A35" s="14">
        <v>19</v>
      </c>
      <c r="B35" s="25" t="s">
        <v>2</v>
      </c>
      <c r="C35" s="14" t="s">
        <v>1</v>
      </c>
      <c r="D35" s="14">
        <v>22</v>
      </c>
      <c r="E35" s="36">
        <v>674</v>
      </c>
      <c r="F35" s="35">
        <f t="shared" si="0"/>
        <v>14828</v>
      </c>
    </row>
    <row r="36" spans="1:6" ht="31.5">
      <c r="A36" s="14">
        <v>20</v>
      </c>
      <c r="B36" s="25" t="s">
        <v>4</v>
      </c>
      <c r="C36" s="23" t="s">
        <v>1</v>
      </c>
      <c r="D36" s="23">
        <v>44</v>
      </c>
      <c r="E36" s="36">
        <v>186</v>
      </c>
      <c r="F36" s="35">
        <f t="shared" si="0"/>
        <v>8184</v>
      </c>
    </row>
    <row r="37" spans="1:6" ht="31.5">
      <c r="A37" s="14">
        <v>21</v>
      </c>
      <c r="B37" s="25" t="s">
        <v>22</v>
      </c>
      <c r="C37" s="23" t="s">
        <v>1</v>
      </c>
      <c r="D37" s="23">
        <v>22</v>
      </c>
      <c r="E37" s="36">
        <v>150</v>
      </c>
      <c r="F37" s="35">
        <f t="shared" si="0"/>
        <v>3300</v>
      </c>
    </row>
    <row r="38" spans="1:6" ht="31.5">
      <c r="A38" s="14">
        <v>22</v>
      </c>
      <c r="B38" s="25" t="s">
        <v>8</v>
      </c>
      <c r="C38" s="23" t="s">
        <v>0</v>
      </c>
      <c r="D38" s="23">
        <v>195</v>
      </c>
      <c r="E38" s="36">
        <v>74</v>
      </c>
      <c r="F38" s="35">
        <f t="shared" si="0"/>
        <v>14430</v>
      </c>
    </row>
    <row r="39" spans="1:6" ht="31.5">
      <c r="A39" s="14">
        <v>23</v>
      </c>
      <c r="B39" s="25" t="s">
        <v>60</v>
      </c>
      <c r="C39" s="23" t="s">
        <v>0</v>
      </c>
      <c r="D39" s="23">
        <v>8</v>
      </c>
      <c r="E39" s="36">
        <v>144</v>
      </c>
      <c r="F39" s="35">
        <f t="shared" si="0"/>
        <v>1152</v>
      </c>
    </row>
    <row r="40" spans="1:6" ht="31.5">
      <c r="A40" s="14">
        <v>24</v>
      </c>
      <c r="B40" s="25" t="s">
        <v>61</v>
      </c>
      <c r="C40" s="23" t="s">
        <v>0</v>
      </c>
      <c r="D40" s="23">
        <v>30</v>
      </c>
      <c r="E40" s="36">
        <v>200</v>
      </c>
      <c r="F40" s="35">
        <f t="shared" si="0"/>
        <v>6000</v>
      </c>
    </row>
    <row r="41" spans="1:6" ht="31.5">
      <c r="A41" s="14">
        <v>25</v>
      </c>
      <c r="B41" s="25" t="s">
        <v>62</v>
      </c>
      <c r="C41" s="23" t="s">
        <v>0</v>
      </c>
      <c r="D41" s="23">
        <v>7</v>
      </c>
      <c r="E41" s="37">
        <v>336</v>
      </c>
      <c r="F41" s="35">
        <f t="shared" si="0"/>
        <v>2352</v>
      </c>
    </row>
    <row r="42" spans="1:6" ht="15.75">
      <c r="A42" s="14">
        <v>26</v>
      </c>
      <c r="B42" s="25" t="s">
        <v>63</v>
      </c>
      <c r="C42" s="23" t="s">
        <v>0</v>
      </c>
      <c r="D42" s="23">
        <v>7</v>
      </c>
      <c r="E42" s="37">
        <v>45.49</v>
      </c>
      <c r="F42" s="35">
        <f t="shared" si="0"/>
        <v>318.43</v>
      </c>
    </row>
    <row r="43" spans="1:6" ht="15.75">
      <c r="A43" s="14">
        <v>27</v>
      </c>
      <c r="B43" s="25" t="s">
        <v>3</v>
      </c>
      <c r="C43" s="23" t="s">
        <v>0</v>
      </c>
      <c r="D43" s="23">
        <v>8</v>
      </c>
      <c r="E43" s="35">
        <v>32.59</v>
      </c>
      <c r="F43" s="35">
        <f t="shared" si="0"/>
        <v>260.72</v>
      </c>
    </row>
    <row r="44" spans="1:6" ht="15.75">
      <c r="A44" s="14">
        <v>28</v>
      </c>
      <c r="B44" s="25" t="s">
        <v>13</v>
      </c>
      <c r="C44" s="23" t="s">
        <v>0</v>
      </c>
      <c r="D44" s="23">
        <v>30</v>
      </c>
      <c r="E44" s="35">
        <v>39.64</v>
      </c>
      <c r="F44" s="35">
        <f t="shared" si="0"/>
        <v>1189.2</v>
      </c>
    </row>
    <row r="45" spans="1:6" ht="15.75">
      <c r="A45" s="14">
        <v>29</v>
      </c>
      <c r="B45" s="25" t="s">
        <v>19</v>
      </c>
      <c r="C45" s="23" t="s">
        <v>1</v>
      </c>
      <c r="D45" s="23">
        <v>4</v>
      </c>
      <c r="E45" s="35">
        <v>140</v>
      </c>
      <c r="F45" s="35">
        <f t="shared" si="0"/>
        <v>560</v>
      </c>
    </row>
    <row r="46" spans="1:6" ht="15.75">
      <c r="A46" s="14">
        <v>30</v>
      </c>
      <c r="B46" s="25" t="s">
        <v>20</v>
      </c>
      <c r="C46" s="23" t="s">
        <v>1</v>
      </c>
      <c r="D46" s="23">
        <v>15</v>
      </c>
      <c r="E46" s="35">
        <v>150</v>
      </c>
      <c r="F46" s="35">
        <f t="shared" si="0"/>
        <v>2250</v>
      </c>
    </row>
    <row r="47" spans="1:6" ht="15.75">
      <c r="A47" s="14">
        <v>31</v>
      </c>
      <c r="B47" s="25" t="s">
        <v>7</v>
      </c>
      <c r="C47" s="23" t="s">
        <v>1</v>
      </c>
      <c r="D47" s="14">
        <v>6</v>
      </c>
      <c r="E47" s="35">
        <v>289</v>
      </c>
      <c r="F47" s="35">
        <f t="shared" si="0"/>
        <v>1734</v>
      </c>
    </row>
    <row r="48" spans="1:6" ht="15.75">
      <c r="A48" s="14">
        <v>32</v>
      </c>
      <c r="B48" s="25" t="s">
        <v>14</v>
      </c>
      <c r="C48" s="23" t="s">
        <v>1</v>
      </c>
      <c r="D48" s="14">
        <v>10</v>
      </c>
      <c r="E48" s="35">
        <v>464</v>
      </c>
      <c r="F48" s="35">
        <f t="shared" si="0"/>
        <v>4640</v>
      </c>
    </row>
    <row r="49" spans="1:6" ht="15.75">
      <c r="A49" s="14">
        <v>33</v>
      </c>
      <c r="B49" s="25" t="s">
        <v>64</v>
      </c>
      <c r="C49" s="23" t="s">
        <v>1</v>
      </c>
      <c r="D49" s="23">
        <v>2</v>
      </c>
      <c r="E49" s="35">
        <v>769</v>
      </c>
      <c r="F49" s="35">
        <f t="shared" si="0"/>
        <v>1538</v>
      </c>
    </row>
    <row r="50" spans="1:6" ht="15.75">
      <c r="A50" s="14">
        <v>34</v>
      </c>
      <c r="B50" s="25" t="s">
        <v>65</v>
      </c>
      <c r="C50" s="23" t="s">
        <v>1</v>
      </c>
      <c r="D50" s="23">
        <v>2</v>
      </c>
      <c r="E50" s="35">
        <v>1188</v>
      </c>
      <c r="F50" s="35">
        <f t="shared" si="0"/>
        <v>2376</v>
      </c>
    </row>
    <row r="51" spans="1:6" ht="31.5">
      <c r="A51" s="14">
        <v>35</v>
      </c>
      <c r="B51" s="25" t="s">
        <v>66</v>
      </c>
      <c r="C51" s="23" t="s">
        <v>1</v>
      </c>
      <c r="D51" s="23">
        <v>2</v>
      </c>
      <c r="E51" s="35">
        <v>606</v>
      </c>
      <c r="F51" s="35">
        <f t="shared" si="0"/>
        <v>1212</v>
      </c>
    </row>
    <row r="52" spans="1:6" ht="31.5">
      <c r="A52" s="14">
        <v>36</v>
      </c>
      <c r="B52" s="25" t="s">
        <v>67</v>
      </c>
      <c r="C52" s="23" t="s">
        <v>1</v>
      </c>
      <c r="D52" s="23">
        <v>4</v>
      </c>
      <c r="E52" s="35">
        <v>606</v>
      </c>
      <c r="F52" s="35">
        <f t="shared" si="0"/>
        <v>2424</v>
      </c>
    </row>
    <row r="53" spans="1:6" ht="15.75">
      <c r="A53" s="14">
        <v>37</v>
      </c>
      <c r="B53" s="25" t="s">
        <v>68</v>
      </c>
      <c r="C53" s="23" t="s">
        <v>1</v>
      </c>
      <c r="D53" s="23">
        <v>2</v>
      </c>
      <c r="E53" s="35">
        <v>857.44</v>
      </c>
      <c r="F53" s="35">
        <f t="shared" si="0"/>
        <v>1714.88</v>
      </c>
    </row>
    <row r="54" spans="1:6" ht="15.75">
      <c r="A54" s="14">
        <v>38</v>
      </c>
      <c r="B54" s="25" t="s">
        <v>69</v>
      </c>
      <c r="C54" s="23" t="s">
        <v>1</v>
      </c>
      <c r="D54" s="23">
        <v>6</v>
      </c>
      <c r="E54" s="37">
        <v>667.92</v>
      </c>
      <c r="F54" s="35">
        <f t="shared" si="0"/>
        <v>4007.5199999999995</v>
      </c>
    </row>
    <row r="55" spans="1:6" ht="15.75">
      <c r="A55" s="14">
        <v>39</v>
      </c>
      <c r="B55" s="25" t="s">
        <v>70</v>
      </c>
      <c r="C55" s="23" t="s">
        <v>1</v>
      </c>
      <c r="D55" s="23">
        <v>4</v>
      </c>
      <c r="E55" s="37">
        <v>392.5</v>
      </c>
      <c r="F55" s="35">
        <f t="shared" si="0"/>
        <v>1570</v>
      </c>
    </row>
    <row r="56" spans="1:6" ht="15.75">
      <c r="A56" s="14">
        <v>40</v>
      </c>
      <c r="B56" s="25" t="s">
        <v>5</v>
      </c>
      <c r="C56" s="23" t="s">
        <v>1</v>
      </c>
      <c r="D56" s="23">
        <v>88</v>
      </c>
      <c r="E56" s="37">
        <v>2.14</v>
      </c>
      <c r="F56" s="35">
        <f t="shared" si="0"/>
        <v>188.32000000000002</v>
      </c>
    </row>
    <row r="57" spans="1:6" ht="15.75">
      <c r="A57" s="14">
        <v>41</v>
      </c>
      <c r="B57" s="25" t="s">
        <v>6</v>
      </c>
      <c r="C57" s="23" t="s">
        <v>1</v>
      </c>
      <c r="D57" s="14">
        <v>36</v>
      </c>
      <c r="E57" s="36">
        <v>2.75</v>
      </c>
      <c r="F57" s="35">
        <f t="shared" si="0"/>
        <v>99</v>
      </c>
    </row>
    <row r="58" spans="1:6" ht="15.75">
      <c r="A58" s="14">
        <v>42</v>
      </c>
      <c r="B58" s="25" t="s">
        <v>15</v>
      </c>
      <c r="C58" s="23" t="s">
        <v>1</v>
      </c>
      <c r="D58" s="23">
        <v>86</v>
      </c>
      <c r="E58" s="36">
        <v>7.08</v>
      </c>
      <c r="F58" s="35">
        <f t="shared" si="0"/>
        <v>608.88</v>
      </c>
    </row>
    <row r="59" spans="1:6" ht="15.75">
      <c r="A59" s="14">
        <v>43</v>
      </c>
      <c r="B59" s="25" t="s">
        <v>71</v>
      </c>
      <c r="C59" s="23" t="s">
        <v>1</v>
      </c>
      <c r="D59" s="23">
        <v>16</v>
      </c>
      <c r="E59" s="36">
        <v>1.28</v>
      </c>
      <c r="F59" s="35">
        <f t="shared" si="0"/>
        <v>20.48</v>
      </c>
    </row>
    <row r="60" spans="1:6" ht="31.5">
      <c r="A60" s="14">
        <v>44</v>
      </c>
      <c r="B60" s="25" t="s">
        <v>72</v>
      </c>
      <c r="C60" s="23" t="s">
        <v>1</v>
      </c>
      <c r="D60" s="23">
        <v>1</v>
      </c>
      <c r="E60" s="36">
        <v>11757</v>
      </c>
      <c r="F60" s="35">
        <f t="shared" si="0"/>
        <v>11757</v>
      </c>
    </row>
    <row r="61" spans="1:6" ht="15.75">
      <c r="A61" s="14">
        <v>45</v>
      </c>
      <c r="B61" s="25" t="s">
        <v>21</v>
      </c>
      <c r="C61" s="23" t="s">
        <v>1</v>
      </c>
      <c r="D61" s="23">
        <v>1</v>
      </c>
      <c r="E61" s="36">
        <v>13559</v>
      </c>
      <c r="F61" s="35">
        <f t="shared" si="0"/>
        <v>13559</v>
      </c>
    </row>
    <row r="62" spans="1:6" ht="15.75">
      <c r="A62" s="14">
        <v>46</v>
      </c>
      <c r="B62" s="25" t="s">
        <v>73</v>
      </c>
      <c r="C62" s="23" t="s">
        <v>1</v>
      </c>
      <c r="D62" s="23">
        <v>1</v>
      </c>
      <c r="E62" s="36">
        <v>15575</v>
      </c>
      <c r="F62" s="35">
        <f t="shared" si="0"/>
        <v>15575</v>
      </c>
    </row>
    <row r="63" spans="1:6" ht="31.5">
      <c r="A63" s="14">
        <v>47</v>
      </c>
      <c r="B63" s="25" t="s">
        <v>74</v>
      </c>
      <c r="C63" s="23" t="s">
        <v>1</v>
      </c>
      <c r="D63" s="23">
        <v>2</v>
      </c>
      <c r="E63" s="36">
        <v>11143.88</v>
      </c>
      <c r="F63" s="35">
        <f t="shared" si="0"/>
        <v>22287.76</v>
      </c>
    </row>
    <row r="64" spans="1:6" ht="31.5">
      <c r="A64" s="14">
        <v>48</v>
      </c>
      <c r="B64" s="25" t="s">
        <v>75</v>
      </c>
      <c r="C64" s="23" t="s">
        <v>1</v>
      </c>
      <c r="D64" s="23">
        <v>1</v>
      </c>
      <c r="E64" s="36">
        <v>12358.77</v>
      </c>
      <c r="F64" s="35">
        <f t="shared" si="0"/>
        <v>12358.77</v>
      </c>
    </row>
    <row r="65" spans="1:6" ht="15.75">
      <c r="A65" s="14">
        <v>49</v>
      </c>
      <c r="B65" s="26" t="s">
        <v>76</v>
      </c>
      <c r="C65" s="23" t="s">
        <v>1</v>
      </c>
      <c r="D65" s="23">
        <v>2</v>
      </c>
      <c r="E65" s="36">
        <v>110.27</v>
      </c>
      <c r="F65" s="35">
        <f t="shared" si="0"/>
        <v>220.54</v>
      </c>
    </row>
    <row r="66" spans="1:6" ht="15.75">
      <c r="A66" s="77" t="s">
        <v>23</v>
      </c>
      <c r="B66" s="78"/>
      <c r="C66" s="78"/>
      <c r="D66" s="78"/>
      <c r="E66" s="78"/>
      <c r="F66" s="79"/>
    </row>
    <row r="67" spans="1:11" ht="15.75">
      <c r="A67" s="77" t="s">
        <v>223</v>
      </c>
      <c r="B67" s="78"/>
      <c r="C67" s="78"/>
      <c r="D67" s="78"/>
      <c r="E67" s="78"/>
      <c r="F67" s="79"/>
      <c r="K67" s="45">
        <f>F68+F69+F70+F71+F72+F73</f>
        <v>54900</v>
      </c>
    </row>
    <row r="68" spans="1:6" ht="15.75">
      <c r="A68" s="14">
        <v>50</v>
      </c>
      <c r="B68" s="28" t="s">
        <v>236</v>
      </c>
      <c r="C68" s="23" t="s">
        <v>0</v>
      </c>
      <c r="D68" s="23">
        <v>248</v>
      </c>
      <c r="E68" s="36">
        <v>100</v>
      </c>
      <c r="F68" s="35">
        <f t="shared" si="0"/>
        <v>24800</v>
      </c>
    </row>
    <row r="69" spans="1:6" ht="15.75">
      <c r="A69" s="14">
        <v>51</v>
      </c>
      <c r="B69" s="27" t="s">
        <v>229</v>
      </c>
      <c r="C69" s="23" t="s">
        <v>0</v>
      </c>
      <c r="D69" s="23">
        <v>72</v>
      </c>
      <c r="E69" s="36">
        <v>100</v>
      </c>
      <c r="F69" s="35">
        <f t="shared" si="0"/>
        <v>7200</v>
      </c>
    </row>
    <row r="70" spans="1:6" ht="31.5">
      <c r="A70" s="14">
        <v>52</v>
      </c>
      <c r="B70" s="27" t="s">
        <v>230</v>
      </c>
      <c r="C70" s="23" t="s">
        <v>1</v>
      </c>
      <c r="D70" s="23">
        <v>54</v>
      </c>
      <c r="E70" s="36">
        <v>50</v>
      </c>
      <c r="F70" s="35">
        <f t="shared" si="0"/>
        <v>2700</v>
      </c>
    </row>
    <row r="71" spans="1:6" ht="15.75">
      <c r="A71" s="14">
        <v>53</v>
      </c>
      <c r="B71" s="27" t="s">
        <v>231</v>
      </c>
      <c r="C71" s="23" t="s">
        <v>1</v>
      </c>
      <c r="D71" s="23">
        <v>4</v>
      </c>
      <c r="E71" s="36">
        <v>2500</v>
      </c>
      <c r="F71" s="35">
        <f t="shared" si="0"/>
        <v>10000</v>
      </c>
    </row>
    <row r="72" spans="1:6" ht="15.75">
      <c r="A72" s="14">
        <v>54</v>
      </c>
      <c r="B72" s="27" t="s">
        <v>232</v>
      </c>
      <c r="C72" s="23" t="s">
        <v>1</v>
      </c>
      <c r="D72" s="23">
        <v>4</v>
      </c>
      <c r="E72" s="36">
        <v>2500</v>
      </c>
      <c r="F72" s="35">
        <f t="shared" si="0"/>
        <v>10000</v>
      </c>
    </row>
    <row r="73" spans="1:6" ht="15.75">
      <c r="A73" s="14">
        <v>55</v>
      </c>
      <c r="B73" s="27" t="s">
        <v>233</v>
      </c>
      <c r="C73" s="23" t="s">
        <v>1</v>
      </c>
      <c r="D73" s="23">
        <v>4</v>
      </c>
      <c r="E73" s="36">
        <v>50</v>
      </c>
      <c r="F73" s="35">
        <f t="shared" si="0"/>
        <v>200</v>
      </c>
    </row>
    <row r="74" spans="1:11" ht="15.75">
      <c r="A74" s="77" t="s">
        <v>11</v>
      </c>
      <c r="B74" s="78"/>
      <c r="C74" s="78"/>
      <c r="D74" s="78"/>
      <c r="E74" s="78"/>
      <c r="F74" s="79"/>
      <c r="K74" s="45">
        <f>F75+F76+F77+F78+F79+F80+F81+F82+F83+F84+F85+F86+F87+F88+F89+F90+F91+F92+F93+F94+F95+F96+F97+F98+F99+F100+F101+F102+F103+F104+F105</f>
        <v>175607.96</v>
      </c>
    </row>
    <row r="75" spans="1:6" ht="31.5">
      <c r="A75" s="14">
        <v>56</v>
      </c>
      <c r="B75" s="25" t="s">
        <v>8</v>
      </c>
      <c r="C75" s="23" t="s">
        <v>0</v>
      </c>
      <c r="D75" s="23">
        <v>50</v>
      </c>
      <c r="E75" s="36">
        <v>74</v>
      </c>
      <c r="F75" s="35">
        <f t="shared" si="0"/>
        <v>3700</v>
      </c>
    </row>
    <row r="76" spans="1:6" ht="31.5">
      <c r="A76" s="14">
        <v>57</v>
      </c>
      <c r="B76" s="25" t="s">
        <v>54</v>
      </c>
      <c r="C76" s="23" t="s">
        <v>0</v>
      </c>
      <c r="D76" s="23">
        <v>22</v>
      </c>
      <c r="E76" s="36">
        <v>114</v>
      </c>
      <c r="F76" s="35">
        <f t="shared" si="0"/>
        <v>2508</v>
      </c>
    </row>
    <row r="77" spans="1:6" ht="31.5">
      <c r="A77" s="14">
        <v>58</v>
      </c>
      <c r="B77" s="25" t="s">
        <v>30</v>
      </c>
      <c r="C77" s="23" t="s">
        <v>0</v>
      </c>
      <c r="D77" s="23">
        <v>176</v>
      </c>
      <c r="E77" s="36">
        <v>80.39999999999999</v>
      </c>
      <c r="F77" s="35">
        <f t="shared" si="0"/>
        <v>14150.399999999998</v>
      </c>
    </row>
    <row r="78" spans="1:6" ht="15.75">
      <c r="A78" s="14">
        <v>59</v>
      </c>
      <c r="B78" s="25" t="s">
        <v>31</v>
      </c>
      <c r="C78" s="23" t="s">
        <v>0</v>
      </c>
      <c r="D78" s="23">
        <v>12</v>
      </c>
      <c r="E78" s="36">
        <v>35</v>
      </c>
      <c r="F78" s="35">
        <f t="shared" si="0"/>
        <v>420</v>
      </c>
    </row>
    <row r="79" spans="1:6" ht="15.75">
      <c r="A79" s="14">
        <v>60</v>
      </c>
      <c r="B79" s="25" t="s">
        <v>24</v>
      </c>
      <c r="C79" s="23" t="s">
        <v>1</v>
      </c>
      <c r="D79" s="23">
        <v>5</v>
      </c>
      <c r="E79" s="36">
        <v>185.38</v>
      </c>
      <c r="F79" s="35">
        <f t="shared" si="0"/>
        <v>926.9</v>
      </c>
    </row>
    <row r="80" spans="1:6" ht="15.75">
      <c r="A80" s="14">
        <v>61</v>
      </c>
      <c r="B80" s="25" t="s">
        <v>27</v>
      </c>
      <c r="C80" s="23" t="s">
        <v>1</v>
      </c>
      <c r="D80" s="23">
        <v>4</v>
      </c>
      <c r="E80" s="36">
        <v>100.87</v>
      </c>
      <c r="F80" s="35">
        <f t="shared" si="0"/>
        <v>403.48</v>
      </c>
    </row>
    <row r="81" spans="1:6" ht="15.75">
      <c r="A81" s="14">
        <v>62</v>
      </c>
      <c r="B81" s="26" t="s">
        <v>28</v>
      </c>
      <c r="C81" s="23" t="s">
        <v>1</v>
      </c>
      <c r="D81" s="23">
        <v>1</v>
      </c>
      <c r="E81" s="36">
        <v>185</v>
      </c>
      <c r="F81" s="35">
        <f aca="true" t="shared" si="1" ref="F81:F144">D81*E81</f>
        <v>185</v>
      </c>
    </row>
    <row r="82" spans="1:6" ht="31.5">
      <c r="A82" s="14">
        <v>63</v>
      </c>
      <c r="B82" s="26" t="s">
        <v>29</v>
      </c>
      <c r="C82" s="23" t="s">
        <v>1</v>
      </c>
      <c r="D82" s="23">
        <v>2</v>
      </c>
      <c r="E82" s="36">
        <v>265</v>
      </c>
      <c r="F82" s="35">
        <f t="shared" si="1"/>
        <v>530</v>
      </c>
    </row>
    <row r="83" spans="1:6" ht="31.5">
      <c r="A83" s="14">
        <v>64</v>
      </c>
      <c r="B83" s="25" t="s">
        <v>32</v>
      </c>
      <c r="C83" s="23" t="s">
        <v>1</v>
      </c>
      <c r="D83" s="23">
        <v>4</v>
      </c>
      <c r="E83" s="36">
        <v>299</v>
      </c>
      <c r="F83" s="35">
        <f t="shared" si="1"/>
        <v>1196</v>
      </c>
    </row>
    <row r="84" spans="1:6" ht="15.75">
      <c r="A84" s="14">
        <v>65</v>
      </c>
      <c r="B84" s="25" t="s">
        <v>33</v>
      </c>
      <c r="C84" s="23" t="s">
        <v>1</v>
      </c>
      <c r="D84" s="23">
        <v>4</v>
      </c>
      <c r="E84" s="36">
        <v>265</v>
      </c>
      <c r="F84" s="35">
        <f t="shared" si="1"/>
        <v>1060</v>
      </c>
    </row>
    <row r="85" spans="1:6" ht="15.75">
      <c r="A85" s="14">
        <v>66</v>
      </c>
      <c r="B85" s="25" t="s">
        <v>34</v>
      </c>
      <c r="C85" s="23" t="s">
        <v>1</v>
      </c>
      <c r="D85" s="23">
        <v>28</v>
      </c>
      <c r="E85" s="36">
        <v>165</v>
      </c>
      <c r="F85" s="35">
        <f t="shared" si="1"/>
        <v>4620</v>
      </c>
    </row>
    <row r="86" spans="1:6" ht="15.75">
      <c r="A86" s="14">
        <v>67</v>
      </c>
      <c r="B86" s="25" t="s">
        <v>35</v>
      </c>
      <c r="C86" s="14" t="s">
        <v>1</v>
      </c>
      <c r="D86" s="23">
        <v>2</v>
      </c>
      <c r="E86" s="36">
        <v>215</v>
      </c>
      <c r="F86" s="35">
        <f t="shared" si="1"/>
        <v>430</v>
      </c>
    </row>
    <row r="87" spans="1:6" ht="31.5">
      <c r="A87" s="14">
        <v>68</v>
      </c>
      <c r="B87" s="25" t="s">
        <v>36</v>
      </c>
      <c r="C87" s="23" t="s">
        <v>1</v>
      </c>
      <c r="D87" s="23">
        <v>8</v>
      </c>
      <c r="E87" s="36">
        <v>203</v>
      </c>
      <c r="F87" s="35">
        <f t="shared" si="1"/>
        <v>1624</v>
      </c>
    </row>
    <row r="88" spans="1:6" ht="15.75">
      <c r="A88" s="14">
        <v>69</v>
      </c>
      <c r="B88" s="25" t="s">
        <v>37</v>
      </c>
      <c r="C88" s="23" t="s">
        <v>1</v>
      </c>
      <c r="D88" s="23">
        <v>12</v>
      </c>
      <c r="E88" s="36">
        <v>177</v>
      </c>
      <c r="F88" s="35">
        <f t="shared" si="1"/>
        <v>2124</v>
      </c>
    </row>
    <row r="89" spans="1:6" ht="15.75">
      <c r="A89" s="14">
        <v>70</v>
      </c>
      <c r="B89" s="25" t="s">
        <v>5</v>
      </c>
      <c r="C89" s="23" t="s">
        <v>1</v>
      </c>
      <c r="D89" s="23">
        <v>80</v>
      </c>
      <c r="E89" s="36">
        <v>2.75</v>
      </c>
      <c r="F89" s="35">
        <f t="shared" si="1"/>
        <v>220</v>
      </c>
    </row>
    <row r="90" spans="1:6" ht="15.75">
      <c r="A90" s="14">
        <v>71</v>
      </c>
      <c r="B90" s="25" t="s">
        <v>38</v>
      </c>
      <c r="C90" s="23" t="s">
        <v>1</v>
      </c>
      <c r="D90" s="23">
        <v>30</v>
      </c>
      <c r="E90" s="35">
        <v>2.75</v>
      </c>
      <c r="F90" s="35">
        <f t="shared" si="1"/>
        <v>82.5</v>
      </c>
    </row>
    <row r="91" spans="1:6" ht="15.75">
      <c r="A91" s="14">
        <v>72</v>
      </c>
      <c r="B91" s="25" t="s">
        <v>39</v>
      </c>
      <c r="C91" s="23" t="s">
        <v>1</v>
      </c>
      <c r="D91" s="23">
        <v>4</v>
      </c>
      <c r="E91" s="35">
        <v>9858</v>
      </c>
      <c r="F91" s="35">
        <f t="shared" si="1"/>
        <v>39432</v>
      </c>
    </row>
    <row r="92" spans="1:6" ht="15.75">
      <c r="A92" s="14">
        <v>73</v>
      </c>
      <c r="B92" s="25" t="s">
        <v>40</v>
      </c>
      <c r="C92" s="23" t="s">
        <v>1</v>
      </c>
      <c r="D92" s="23">
        <v>1</v>
      </c>
      <c r="E92" s="36">
        <v>8913.71</v>
      </c>
      <c r="F92" s="35">
        <f t="shared" si="1"/>
        <v>8913.71</v>
      </c>
    </row>
    <row r="93" spans="1:6" ht="15.75">
      <c r="A93" s="14">
        <v>74</v>
      </c>
      <c r="B93" s="25" t="s">
        <v>41</v>
      </c>
      <c r="C93" s="23" t="s">
        <v>1</v>
      </c>
      <c r="D93" s="23">
        <v>3</v>
      </c>
      <c r="E93" s="36">
        <v>8913.71</v>
      </c>
      <c r="F93" s="35">
        <f t="shared" si="1"/>
        <v>26741.129999999997</v>
      </c>
    </row>
    <row r="94" spans="1:6" ht="15.75">
      <c r="A94" s="14">
        <v>75</v>
      </c>
      <c r="B94" s="25" t="s">
        <v>42</v>
      </c>
      <c r="C94" s="23" t="s">
        <v>0</v>
      </c>
      <c r="D94" s="23">
        <v>50</v>
      </c>
      <c r="E94" s="36">
        <v>50</v>
      </c>
      <c r="F94" s="35">
        <f t="shared" si="1"/>
        <v>2500</v>
      </c>
    </row>
    <row r="95" spans="1:6" ht="15.75">
      <c r="A95" s="14">
        <v>76</v>
      </c>
      <c r="B95" s="25" t="s">
        <v>45</v>
      </c>
      <c r="C95" s="23" t="s">
        <v>43</v>
      </c>
      <c r="D95" s="23">
        <v>40</v>
      </c>
      <c r="E95" s="36">
        <v>150</v>
      </c>
      <c r="F95" s="35">
        <f t="shared" si="1"/>
        <v>6000</v>
      </c>
    </row>
    <row r="96" spans="1:6" ht="15.75">
      <c r="A96" s="14">
        <v>77</v>
      </c>
      <c r="B96" s="25" t="s">
        <v>44</v>
      </c>
      <c r="C96" s="23" t="s">
        <v>1</v>
      </c>
      <c r="D96" s="23">
        <v>360</v>
      </c>
      <c r="E96" s="36">
        <v>2.5</v>
      </c>
      <c r="F96" s="35">
        <f t="shared" si="1"/>
        <v>900</v>
      </c>
    </row>
    <row r="97" spans="1:6" ht="15.75">
      <c r="A97" s="14">
        <v>78</v>
      </c>
      <c r="B97" s="25" t="s">
        <v>46</v>
      </c>
      <c r="C97" s="14" t="s">
        <v>1</v>
      </c>
      <c r="D97" s="23">
        <v>6</v>
      </c>
      <c r="E97" s="36">
        <v>1139.34</v>
      </c>
      <c r="F97" s="35">
        <f t="shared" si="1"/>
        <v>6836.039999999999</v>
      </c>
    </row>
    <row r="98" spans="1:6" ht="15.75">
      <c r="A98" s="14">
        <v>79</v>
      </c>
      <c r="B98" s="25" t="s">
        <v>47</v>
      </c>
      <c r="C98" s="14" t="s">
        <v>1</v>
      </c>
      <c r="D98" s="23">
        <v>6</v>
      </c>
      <c r="E98" s="36">
        <v>5620.8</v>
      </c>
      <c r="F98" s="35">
        <f t="shared" si="1"/>
        <v>33724.8</v>
      </c>
    </row>
    <row r="99" spans="1:6" ht="15.75">
      <c r="A99" s="14">
        <v>80</v>
      </c>
      <c r="B99" s="25" t="s">
        <v>48</v>
      </c>
      <c r="C99" s="14" t="s">
        <v>1</v>
      </c>
      <c r="D99" s="23">
        <v>6</v>
      </c>
      <c r="E99" s="36">
        <v>218</v>
      </c>
      <c r="F99" s="35">
        <f t="shared" si="1"/>
        <v>1308</v>
      </c>
    </row>
    <row r="100" spans="1:6" ht="15.75">
      <c r="A100" s="14">
        <v>81</v>
      </c>
      <c r="B100" s="25" t="s">
        <v>49</v>
      </c>
      <c r="C100" s="14" t="s">
        <v>1</v>
      </c>
      <c r="D100" s="23">
        <v>4</v>
      </c>
      <c r="E100" s="36">
        <v>2934.73</v>
      </c>
      <c r="F100" s="35">
        <f t="shared" si="1"/>
        <v>11738.92</v>
      </c>
    </row>
    <row r="101" spans="1:6" ht="15.75">
      <c r="A101" s="14">
        <v>82</v>
      </c>
      <c r="B101" s="25" t="s">
        <v>50</v>
      </c>
      <c r="C101" s="23" t="s">
        <v>51</v>
      </c>
      <c r="D101" s="23">
        <v>40</v>
      </c>
      <c r="E101" s="36">
        <v>12.55</v>
      </c>
      <c r="F101" s="35">
        <f t="shared" si="1"/>
        <v>502</v>
      </c>
    </row>
    <row r="102" spans="1:6" ht="15.75">
      <c r="A102" s="14">
        <v>83</v>
      </c>
      <c r="B102" s="25" t="s">
        <v>52</v>
      </c>
      <c r="C102" s="23" t="s">
        <v>1</v>
      </c>
      <c r="D102" s="23">
        <v>16</v>
      </c>
      <c r="E102" s="36">
        <v>1.97</v>
      </c>
      <c r="F102" s="35">
        <f t="shared" si="1"/>
        <v>31.52</v>
      </c>
    </row>
    <row r="103" spans="1:6" ht="15.75">
      <c r="A103" s="14">
        <v>84</v>
      </c>
      <c r="B103" s="25" t="s">
        <v>53</v>
      </c>
      <c r="C103" s="23" t="s">
        <v>1</v>
      </c>
      <c r="D103" s="23">
        <v>25</v>
      </c>
      <c r="E103" s="36">
        <v>1.38</v>
      </c>
      <c r="F103" s="35">
        <f t="shared" si="1"/>
        <v>34.5</v>
      </c>
    </row>
    <row r="104" spans="1:6" ht="15.75">
      <c r="A104" s="14">
        <v>85</v>
      </c>
      <c r="B104" s="25" t="s">
        <v>55</v>
      </c>
      <c r="C104" s="23" t="s">
        <v>0</v>
      </c>
      <c r="D104" s="23">
        <v>22</v>
      </c>
      <c r="E104" s="36">
        <v>45.48</v>
      </c>
      <c r="F104" s="35">
        <f t="shared" si="1"/>
        <v>1000.56</v>
      </c>
    </row>
    <row r="105" spans="1:6" ht="15.75">
      <c r="A105" s="14">
        <v>86</v>
      </c>
      <c r="B105" s="25" t="s">
        <v>55</v>
      </c>
      <c r="C105" s="23" t="s">
        <v>0</v>
      </c>
      <c r="D105" s="23">
        <v>50</v>
      </c>
      <c r="E105" s="36">
        <v>35.29</v>
      </c>
      <c r="F105" s="35">
        <f t="shared" si="1"/>
        <v>1764.5</v>
      </c>
    </row>
    <row r="106" spans="1:6" ht="15.75">
      <c r="A106" s="77" t="s">
        <v>77</v>
      </c>
      <c r="B106" s="78"/>
      <c r="C106" s="78"/>
      <c r="D106" s="78"/>
      <c r="E106" s="78"/>
      <c r="F106" s="79"/>
    </row>
    <row r="107" spans="1:11" ht="15.75">
      <c r="A107" s="77" t="s">
        <v>223</v>
      </c>
      <c r="B107" s="78"/>
      <c r="C107" s="78"/>
      <c r="D107" s="78"/>
      <c r="E107" s="78"/>
      <c r="F107" s="79"/>
      <c r="K107" s="45">
        <f>F108+F109+F110+F111</f>
        <v>4250</v>
      </c>
    </row>
    <row r="108" spans="1:6" ht="15.75">
      <c r="A108" s="14">
        <v>87</v>
      </c>
      <c r="B108" s="28" t="s">
        <v>236</v>
      </c>
      <c r="C108" s="23" t="s">
        <v>0</v>
      </c>
      <c r="D108" s="23">
        <v>6</v>
      </c>
      <c r="E108" s="36">
        <v>100</v>
      </c>
      <c r="F108" s="35">
        <f t="shared" si="1"/>
        <v>600</v>
      </c>
    </row>
    <row r="109" spans="1:6" ht="15.75">
      <c r="A109" s="14">
        <v>88</v>
      </c>
      <c r="B109" s="27" t="s">
        <v>229</v>
      </c>
      <c r="C109" s="23" t="s">
        <v>0</v>
      </c>
      <c r="D109" s="23">
        <v>30</v>
      </c>
      <c r="E109" s="36">
        <v>100</v>
      </c>
      <c r="F109" s="35">
        <f t="shared" si="1"/>
        <v>3000</v>
      </c>
    </row>
    <row r="110" spans="1:6" ht="31.5">
      <c r="A110" s="14">
        <v>89</v>
      </c>
      <c r="B110" s="27" t="s">
        <v>230</v>
      </c>
      <c r="C110" s="23" t="s">
        <v>1</v>
      </c>
      <c r="D110" s="23">
        <v>11</v>
      </c>
      <c r="E110" s="36">
        <v>50</v>
      </c>
      <c r="F110" s="35">
        <f t="shared" si="1"/>
        <v>550</v>
      </c>
    </row>
    <row r="111" spans="1:6" ht="15.75">
      <c r="A111" s="14">
        <v>90</v>
      </c>
      <c r="B111" s="28" t="s">
        <v>233</v>
      </c>
      <c r="C111" s="23" t="s">
        <v>1</v>
      </c>
      <c r="D111" s="23">
        <v>2</v>
      </c>
      <c r="E111" s="36">
        <v>50</v>
      </c>
      <c r="F111" s="35">
        <f t="shared" si="1"/>
        <v>100</v>
      </c>
    </row>
    <row r="112" spans="1:11" ht="15.75">
      <c r="A112" s="77" t="s">
        <v>11</v>
      </c>
      <c r="B112" s="78"/>
      <c r="C112" s="78"/>
      <c r="D112" s="78"/>
      <c r="E112" s="78"/>
      <c r="F112" s="79"/>
      <c r="K112" s="45">
        <f>F113+F114+F115+F116+F117+F118+F119+F120</f>
        <v>6899.34</v>
      </c>
    </row>
    <row r="113" spans="1:6" ht="31.5">
      <c r="A113" s="14">
        <v>91</v>
      </c>
      <c r="B113" s="25" t="s">
        <v>61</v>
      </c>
      <c r="C113" s="23" t="s">
        <v>0</v>
      </c>
      <c r="D113" s="23">
        <v>6</v>
      </c>
      <c r="E113" s="36">
        <v>80</v>
      </c>
      <c r="F113" s="35">
        <f t="shared" si="1"/>
        <v>480</v>
      </c>
    </row>
    <row r="114" spans="1:6" ht="15.75">
      <c r="A114" s="14">
        <v>92</v>
      </c>
      <c r="B114" s="25" t="s">
        <v>13</v>
      </c>
      <c r="C114" s="23" t="s">
        <v>0</v>
      </c>
      <c r="D114" s="23">
        <v>30</v>
      </c>
      <c r="E114" s="36">
        <v>39.64</v>
      </c>
      <c r="F114" s="35">
        <f t="shared" si="1"/>
        <v>1189.2</v>
      </c>
    </row>
    <row r="115" spans="1:6" ht="15.75">
      <c r="A115" s="14">
        <v>93</v>
      </c>
      <c r="B115" s="25" t="s">
        <v>20</v>
      </c>
      <c r="C115" s="23" t="s">
        <v>1</v>
      </c>
      <c r="D115" s="23">
        <v>3</v>
      </c>
      <c r="E115" s="36">
        <v>150</v>
      </c>
      <c r="F115" s="35">
        <f t="shared" si="1"/>
        <v>450</v>
      </c>
    </row>
    <row r="116" spans="1:6" ht="15.75">
      <c r="A116" s="14">
        <v>94</v>
      </c>
      <c r="B116" s="25" t="s">
        <v>14</v>
      </c>
      <c r="C116" s="23" t="s">
        <v>1</v>
      </c>
      <c r="D116" s="14">
        <v>4</v>
      </c>
      <c r="E116" s="35">
        <v>464</v>
      </c>
      <c r="F116" s="35">
        <f t="shared" si="1"/>
        <v>1856</v>
      </c>
    </row>
    <row r="117" spans="1:6" ht="15.75">
      <c r="A117" s="14">
        <v>95</v>
      </c>
      <c r="B117" s="25" t="s">
        <v>78</v>
      </c>
      <c r="C117" s="23" t="s">
        <v>1</v>
      </c>
      <c r="D117" s="23">
        <v>2</v>
      </c>
      <c r="E117" s="35">
        <v>606</v>
      </c>
      <c r="F117" s="35">
        <f t="shared" si="1"/>
        <v>1212</v>
      </c>
    </row>
    <row r="118" spans="1:6" ht="15.75">
      <c r="A118" s="14">
        <v>96</v>
      </c>
      <c r="B118" s="26" t="s">
        <v>76</v>
      </c>
      <c r="C118" s="23" t="s">
        <v>1</v>
      </c>
      <c r="D118" s="23">
        <v>2</v>
      </c>
      <c r="E118" s="36">
        <v>110.27</v>
      </c>
      <c r="F118" s="35">
        <f t="shared" si="1"/>
        <v>220.54</v>
      </c>
    </row>
    <row r="119" spans="1:6" ht="15.75">
      <c r="A119" s="14">
        <v>97</v>
      </c>
      <c r="B119" s="25" t="s">
        <v>69</v>
      </c>
      <c r="C119" s="23" t="s">
        <v>1</v>
      </c>
      <c r="D119" s="23">
        <v>2</v>
      </c>
      <c r="E119" s="36">
        <v>667.92</v>
      </c>
      <c r="F119" s="35">
        <f t="shared" si="1"/>
        <v>1335.84</v>
      </c>
    </row>
    <row r="120" spans="1:6" ht="15.75">
      <c r="A120" s="14">
        <v>98</v>
      </c>
      <c r="B120" s="25" t="s">
        <v>15</v>
      </c>
      <c r="C120" s="23" t="s">
        <v>1</v>
      </c>
      <c r="D120" s="23">
        <v>22</v>
      </c>
      <c r="E120" s="36">
        <v>7.08</v>
      </c>
      <c r="F120" s="35">
        <f t="shared" si="1"/>
        <v>155.76</v>
      </c>
    </row>
    <row r="121" spans="1:6" ht="15.75">
      <c r="A121" s="77" t="s">
        <v>79</v>
      </c>
      <c r="B121" s="78"/>
      <c r="C121" s="78"/>
      <c r="D121" s="78"/>
      <c r="E121" s="78"/>
      <c r="F121" s="79"/>
    </row>
    <row r="122" spans="1:6" ht="15.75">
      <c r="A122" s="77" t="s">
        <v>80</v>
      </c>
      <c r="B122" s="78"/>
      <c r="C122" s="78"/>
      <c r="D122" s="78"/>
      <c r="E122" s="78"/>
      <c r="F122" s="79"/>
    </row>
    <row r="123" spans="1:11" ht="15.75">
      <c r="A123" s="77" t="s">
        <v>223</v>
      </c>
      <c r="B123" s="78"/>
      <c r="C123" s="78"/>
      <c r="D123" s="78"/>
      <c r="E123" s="78"/>
      <c r="F123" s="79"/>
      <c r="K123" s="45">
        <f>F124+F125+F126+F127+F128+F129+F130</f>
        <v>50900</v>
      </c>
    </row>
    <row r="124" spans="1:6" ht="47.25">
      <c r="A124" s="14">
        <v>99</v>
      </c>
      <c r="B124" s="27" t="s">
        <v>237</v>
      </c>
      <c r="C124" s="14" t="s">
        <v>1</v>
      </c>
      <c r="D124" s="14">
        <v>1</v>
      </c>
      <c r="E124" s="36">
        <v>15000</v>
      </c>
      <c r="F124" s="35">
        <f t="shared" si="1"/>
        <v>15000</v>
      </c>
    </row>
    <row r="125" spans="1:6" ht="15.75">
      <c r="A125" s="14">
        <v>100</v>
      </c>
      <c r="B125" s="28" t="s">
        <v>238</v>
      </c>
      <c r="C125" s="14" t="s">
        <v>0</v>
      </c>
      <c r="D125" s="14">
        <v>45</v>
      </c>
      <c r="E125" s="36">
        <v>450</v>
      </c>
      <c r="F125" s="35">
        <f t="shared" si="1"/>
        <v>20250</v>
      </c>
    </row>
    <row r="126" spans="1:6" ht="15.75">
      <c r="A126" s="14">
        <v>101</v>
      </c>
      <c r="B126" s="28" t="s">
        <v>239</v>
      </c>
      <c r="C126" s="14" t="s">
        <v>1</v>
      </c>
      <c r="D126" s="14">
        <v>12</v>
      </c>
      <c r="E126" s="36">
        <v>250</v>
      </c>
      <c r="F126" s="35">
        <f t="shared" si="1"/>
        <v>3000</v>
      </c>
    </row>
    <row r="127" spans="1:6" ht="15.75">
      <c r="A127" s="14">
        <v>102</v>
      </c>
      <c r="B127" s="28" t="s">
        <v>240</v>
      </c>
      <c r="C127" s="14" t="s">
        <v>1</v>
      </c>
      <c r="D127" s="14">
        <v>18</v>
      </c>
      <c r="E127" s="36">
        <v>250</v>
      </c>
      <c r="F127" s="35">
        <f t="shared" si="1"/>
        <v>4500</v>
      </c>
    </row>
    <row r="128" spans="1:6" ht="15.75">
      <c r="A128" s="14">
        <v>103</v>
      </c>
      <c r="B128" s="28" t="s">
        <v>241</v>
      </c>
      <c r="C128" s="14" t="s">
        <v>1</v>
      </c>
      <c r="D128" s="14">
        <v>2</v>
      </c>
      <c r="E128" s="36">
        <v>500</v>
      </c>
      <c r="F128" s="35">
        <f t="shared" si="1"/>
        <v>1000</v>
      </c>
    </row>
    <row r="129" spans="1:6" ht="15.75">
      <c r="A129" s="14">
        <v>104</v>
      </c>
      <c r="B129" s="28" t="s">
        <v>242</v>
      </c>
      <c r="C129" s="14" t="s">
        <v>1</v>
      </c>
      <c r="D129" s="14">
        <v>11</v>
      </c>
      <c r="E129" s="36">
        <v>200</v>
      </c>
      <c r="F129" s="35">
        <f t="shared" si="1"/>
        <v>2200</v>
      </c>
    </row>
    <row r="130" spans="1:6" ht="15.75">
      <c r="A130" s="14">
        <v>105</v>
      </c>
      <c r="B130" s="28" t="s">
        <v>243</v>
      </c>
      <c r="C130" s="14" t="s">
        <v>1</v>
      </c>
      <c r="D130" s="14">
        <v>9</v>
      </c>
      <c r="E130" s="36">
        <v>550</v>
      </c>
      <c r="F130" s="35">
        <f t="shared" si="1"/>
        <v>4950</v>
      </c>
    </row>
    <row r="131" spans="1:11" ht="15.75">
      <c r="A131" s="77" t="s">
        <v>11</v>
      </c>
      <c r="B131" s="78"/>
      <c r="C131" s="78"/>
      <c r="D131" s="78"/>
      <c r="E131" s="78"/>
      <c r="F131" s="79"/>
      <c r="K131" s="46">
        <f>SUM(F132:F157)</f>
        <v>64443.5</v>
      </c>
    </row>
    <row r="132" spans="1:6" ht="47.25">
      <c r="A132" s="14">
        <v>106</v>
      </c>
      <c r="B132" s="29" t="s">
        <v>82</v>
      </c>
      <c r="C132" s="14" t="s">
        <v>81</v>
      </c>
      <c r="D132" s="14">
        <v>1</v>
      </c>
      <c r="E132" s="36">
        <v>31155</v>
      </c>
      <c r="F132" s="35">
        <f t="shared" si="1"/>
        <v>31155</v>
      </c>
    </row>
    <row r="133" spans="1:6" ht="15.75">
      <c r="A133" s="14">
        <v>107</v>
      </c>
      <c r="B133" s="30" t="s">
        <v>83</v>
      </c>
      <c r="C133" s="14" t="s">
        <v>1</v>
      </c>
      <c r="D133" s="14">
        <v>1</v>
      </c>
      <c r="E133" s="36">
        <v>310.5</v>
      </c>
      <c r="F133" s="35">
        <f t="shared" si="1"/>
        <v>310.5</v>
      </c>
    </row>
    <row r="134" spans="1:6" ht="15.75">
      <c r="A134" s="14">
        <v>108</v>
      </c>
      <c r="B134" s="30" t="s">
        <v>84</v>
      </c>
      <c r="C134" s="14" t="s">
        <v>0</v>
      </c>
      <c r="D134" s="14">
        <v>1</v>
      </c>
      <c r="E134" s="36">
        <v>370</v>
      </c>
      <c r="F134" s="35">
        <f t="shared" si="1"/>
        <v>370</v>
      </c>
    </row>
    <row r="135" spans="1:6" ht="15.75">
      <c r="A135" s="14">
        <v>109</v>
      </c>
      <c r="B135" s="30" t="s">
        <v>85</v>
      </c>
      <c r="C135" s="14" t="s">
        <v>0</v>
      </c>
      <c r="D135" s="14">
        <v>3</v>
      </c>
      <c r="E135" s="36">
        <v>345</v>
      </c>
      <c r="F135" s="35">
        <f t="shared" si="1"/>
        <v>1035</v>
      </c>
    </row>
    <row r="136" spans="1:6" ht="15.75">
      <c r="A136" s="14">
        <v>110</v>
      </c>
      <c r="B136" s="31" t="s">
        <v>86</v>
      </c>
      <c r="C136" s="23" t="s">
        <v>0</v>
      </c>
      <c r="D136" s="23">
        <v>4</v>
      </c>
      <c r="E136" s="36">
        <v>358</v>
      </c>
      <c r="F136" s="35">
        <f t="shared" si="1"/>
        <v>1432</v>
      </c>
    </row>
    <row r="137" spans="1:6" ht="15.75">
      <c r="A137" s="14">
        <v>111</v>
      </c>
      <c r="B137" s="31" t="s">
        <v>87</v>
      </c>
      <c r="C137" s="23" t="s">
        <v>0</v>
      </c>
      <c r="D137" s="23">
        <v>4</v>
      </c>
      <c r="E137" s="36">
        <v>320</v>
      </c>
      <c r="F137" s="35">
        <f t="shared" si="1"/>
        <v>1280</v>
      </c>
    </row>
    <row r="138" spans="1:6" ht="15.75">
      <c r="A138" s="14">
        <v>112</v>
      </c>
      <c r="B138" s="31" t="s">
        <v>88</v>
      </c>
      <c r="C138" s="23" t="s">
        <v>0</v>
      </c>
      <c r="D138" s="23">
        <v>9</v>
      </c>
      <c r="E138" s="36">
        <v>310</v>
      </c>
      <c r="F138" s="35">
        <f t="shared" si="1"/>
        <v>2790</v>
      </c>
    </row>
    <row r="139" spans="1:6" ht="15.75">
      <c r="A139" s="14">
        <v>113</v>
      </c>
      <c r="B139" s="31" t="s">
        <v>89</v>
      </c>
      <c r="C139" s="23" t="s">
        <v>0</v>
      </c>
      <c r="D139" s="23">
        <v>12</v>
      </c>
      <c r="E139" s="36">
        <v>305</v>
      </c>
      <c r="F139" s="35">
        <f t="shared" si="1"/>
        <v>3660</v>
      </c>
    </row>
    <row r="140" spans="1:6" ht="15.75">
      <c r="A140" s="14">
        <v>114</v>
      </c>
      <c r="B140" s="31" t="s">
        <v>90</v>
      </c>
      <c r="C140" s="23" t="s">
        <v>0</v>
      </c>
      <c r="D140" s="23">
        <v>12</v>
      </c>
      <c r="E140" s="36">
        <v>500</v>
      </c>
      <c r="F140" s="35">
        <f t="shared" si="1"/>
        <v>6000</v>
      </c>
    </row>
    <row r="141" spans="1:6" ht="15.75">
      <c r="A141" s="14">
        <v>115</v>
      </c>
      <c r="B141" s="31" t="s">
        <v>91</v>
      </c>
      <c r="C141" s="23" t="s">
        <v>1</v>
      </c>
      <c r="D141" s="23">
        <v>1</v>
      </c>
      <c r="E141" s="36">
        <v>255</v>
      </c>
      <c r="F141" s="35">
        <f t="shared" si="1"/>
        <v>255</v>
      </c>
    </row>
    <row r="142" spans="1:6" ht="15.75">
      <c r="A142" s="14">
        <v>116</v>
      </c>
      <c r="B142" s="31" t="s">
        <v>92</v>
      </c>
      <c r="C142" s="23" t="s">
        <v>1</v>
      </c>
      <c r="D142" s="23">
        <v>1</v>
      </c>
      <c r="E142" s="36">
        <v>245</v>
      </c>
      <c r="F142" s="35">
        <f t="shared" si="1"/>
        <v>245</v>
      </c>
    </row>
    <row r="143" spans="1:6" ht="15.75">
      <c r="A143" s="14">
        <v>117</v>
      </c>
      <c r="B143" s="28" t="s">
        <v>93</v>
      </c>
      <c r="C143" s="23" t="s">
        <v>1</v>
      </c>
      <c r="D143" s="23">
        <v>1</v>
      </c>
      <c r="E143" s="36">
        <v>245</v>
      </c>
      <c r="F143" s="35">
        <f t="shared" si="1"/>
        <v>245</v>
      </c>
    </row>
    <row r="144" spans="1:6" ht="15.75">
      <c r="A144" s="14">
        <v>118</v>
      </c>
      <c r="B144" s="28" t="s">
        <v>94</v>
      </c>
      <c r="C144" s="23" t="s">
        <v>1</v>
      </c>
      <c r="D144" s="23">
        <v>1</v>
      </c>
      <c r="E144" s="36">
        <v>258</v>
      </c>
      <c r="F144" s="35">
        <f t="shared" si="1"/>
        <v>258</v>
      </c>
    </row>
    <row r="145" spans="1:6" ht="15.75">
      <c r="A145" s="14">
        <v>119</v>
      </c>
      <c r="B145" s="31" t="s">
        <v>95</v>
      </c>
      <c r="C145" s="23" t="s">
        <v>1</v>
      </c>
      <c r="D145" s="23">
        <v>2</v>
      </c>
      <c r="E145" s="36">
        <v>198</v>
      </c>
      <c r="F145" s="35">
        <f aca="true" t="shared" si="2" ref="F145:F206">D145*E145</f>
        <v>396</v>
      </c>
    </row>
    <row r="146" spans="1:6" ht="15.75">
      <c r="A146" s="14">
        <v>120</v>
      </c>
      <c r="B146" s="31" t="s">
        <v>96</v>
      </c>
      <c r="C146" s="23" t="s">
        <v>1</v>
      </c>
      <c r="D146" s="23">
        <v>1</v>
      </c>
      <c r="E146" s="35">
        <v>195</v>
      </c>
      <c r="F146" s="35">
        <f t="shared" si="2"/>
        <v>195</v>
      </c>
    </row>
    <row r="147" spans="1:6" ht="15.75">
      <c r="A147" s="14">
        <v>121</v>
      </c>
      <c r="B147" s="31" t="s">
        <v>97</v>
      </c>
      <c r="C147" s="14" t="s">
        <v>1</v>
      </c>
      <c r="D147" s="23">
        <v>9</v>
      </c>
      <c r="E147" s="36">
        <v>326</v>
      </c>
      <c r="F147" s="35">
        <f t="shared" si="2"/>
        <v>2934</v>
      </c>
    </row>
    <row r="148" spans="1:6" ht="15.75">
      <c r="A148" s="14">
        <v>122</v>
      </c>
      <c r="B148" s="31" t="s">
        <v>98</v>
      </c>
      <c r="C148" s="23" t="s">
        <v>1</v>
      </c>
      <c r="D148" s="23">
        <v>1</v>
      </c>
      <c r="E148" s="36">
        <v>282</v>
      </c>
      <c r="F148" s="35">
        <f t="shared" si="2"/>
        <v>282</v>
      </c>
    </row>
    <row r="149" spans="1:6" ht="15.75">
      <c r="A149" s="14">
        <v>123</v>
      </c>
      <c r="B149" s="31" t="s">
        <v>99</v>
      </c>
      <c r="C149" s="23" t="s">
        <v>1</v>
      </c>
      <c r="D149" s="23">
        <v>2</v>
      </c>
      <c r="E149" s="36">
        <v>229</v>
      </c>
      <c r="F149" s="35">
        <f t="shared" si="2"/>
        <v>458</v>
      </c>
    </row>
    <row r="150" spans="1:6" ht="15.75">
      <c r="A150" s="14">
        <v>124</v>
      </c>
      <c r="B150" s="31" t="s">
        <v>100</v>
      </c>
      <c r="C150" s="23" t="s">
        <v>1</v>
      </c>
      <c r="D150" s="23">
        <v>3</v>
      </c>
      <c r="E150" s="36">
        <v>164</v>
      </c>
      <c r="F150" s="35">
        <f t="shared" si="2"/>
        <v>492</v>
      </c>
    </row>
    <row r="151" spans="1:6" ht="15.75">
      <c r="A151" s="14">
        <v>125</v>
      </c>
      <c r="B151" s="31" t="s">
        <v>101</v>
      </c>
      <c r="C151" s="23" t="s">
        <v>1</v>
      </c>
      <c r="D151" s="23">
        <v>2</v>
      </c>
      <c r="E151" s="36">
        <v>163</v>
      </c>
      <c r="F151" s="35">
        <f t="shared" si="2"/>
        <v>326</v>
      </c>
    </row>
    <row r="152" spans="1:6" ht="15.75">
      <c r="A152" s="14">
        <v>126</v>
      </c>
      <c r="B152" s="31" t="s">
        <v>102</v>
      </c>
      <c r="C152" s="23" t="s">
        <v>1</v>
      </c>
      <c r="D152" s="23">
        <v>1</v>
      </c>
      <c r="E152" s="36">
        <v>271</v>
      </c>
      <c r="F152" s="35">
        <f t="shared" si="2"/>
        <v>271</v>
      </c>
    </row>
    <row r="153" spans="1:6" ht="15.75">
      <c r="A153" s="14">
        <v>127</v>
      </c>
      <c r="B153" s="31" t="s">
        <v>103</v>
      </c>
      <c r="C153" s="23" t="s">
        <v>1</v>
      </c>
      <c r="D153" s="23">
        <v>2</v>
      </c>
      <c r="E153" s="36">
        <v>182</v>
      </c>
      <c r="F153" s="35">
        <f t="shared" si="2"/>
        <v>364</v>
      </c>
    </row>
    <row r="154" spans="1:6" ht="15.75">
      <c r="A154" s="14">
        <v>128</v>
      </c>
      <c r="B154" s="31" t="s">
        <v>104</v>
      </c>
      <c r="C154" s="23" t="s">
        <v>1</v>
      </c>
      <c r="D154" s="23">
        <v>11</v>
      </c>
      <c r="E154" s="36">
        <v>200</v>
      </c>
      <c r="F154" s="35">
        <f t="shared" si="2"/>
        <v>2200</v>
      </c>
    </row>
    <row r="155" spans="1:6" ht="15.75">
      <c r="A155" s="14">
        <v>129</v>
      </c>
      <c r="B155" s="31" t="s">
        <v>105</v>
      </c>
      <c r="C155" s="23" t="s">
        <v>1</v>
      </c>
      <c r="D155" s="23">
        <v>11</v>
      </c>
      <c r="E155" s="36">
        <v>400</v>
      </c>
      <c r="F155" s="35">
        <f t="shared" si="2"/>
        <v>4400</v>
      </c>
    </row>
    <row r="156" spans="1:6" ht="15.75">
      <c r="A156" s="14">
        <v>130</v>
      </c>
      <c r="B156" s="31" t="s">
        <v>106</v>
      </c>
      <c r="C156" s="23" t="s">
        <v>1</v>
      </c>
      <c r="D156" s="23">
        <v>1</v>
      </c>
      <c r="E156" s="36">
        <v>1050</v>
      </c>
      <c r="F156" s="35">
        <f t="shared" si="2"/>
        <v>1050</v>
      </c>
    </row>
    <row r="157" spans="1:6" ht="15.75">
      <c r="A157" s="14">
        <v>131</v>
      </c>
      <c r="B157" s="31" t="s">
        <v>107</v>
      </c>
      <c r="C157" s="23" t="s">
        <v>1</v>
      </c>
      <c r="D157" s="23">
        <v>1</v>
      </c>
      <c r="E157" s="36">
        <v>2040</v>
      </c>
      <c r="F157" s="35">
        <f t="shared" si="2"/>
        <v>2040</v>
      </c>
    </row>
    <row r="158" spans="1:6" ht="15.75">
      <c r="A158" s="77" t="s">
        <v>108</v>
      </c>
      <c r="B158" s="78"/>
      <c r="C158" s="78"/>
      <c r="D158" s="78"/>
      <c r="E158" s="78"/>
      <c r="F158" s="79"/>
    </row>
    <row r="159" spans="1:11" ht="15.75">
      <c r="A159" s="77" t="s">
        <v>223</v>
      </c>
      <c r="B159" s="78"/>
      <c r="C159" s="78"/>
      <c r="D159" s="78"/>
      <c r="E159" s="78"/>
      <c r="F159" s="79"/>
      <c r="K159" s="45">
        <f>F160+F161</f>
        <v>2400</v>
      </c>
    </row>
    <row r="160" spans="1:6" ht="15.75">
      <c r="A160" s="14">
        <v>132</v>
      </c>
      <c r="B160" s="28" t="s">
        <v>244</v>
      </c>
      <c r="C160" s="14" t="s">
        <v>1</v>
      </c>
      <c r="D160" s="14">
        <v>1</v>
      </c>
      <c r="E160" s="36">
        <v>1500</v>
      </c>
      <c r="F160" s="35">
        <f t="shared" si="2"/>
        <v>1500</v>
      </c>
    </row>
    <row r="161" spans="1:6" ht="15.75">
      <c r="A161" s="14">
        <v>133</v>
      </c>
      <c r="B161" s="28" t="s">
        <v>238</v>
      </c>
      <c r="C161" s="14" t="s">
        <v>0</v>
      </c>
      <c r="D161" s="14">
        <v>2</v>
      </c>
      <c r="E161" s="36">
        <v>450</v>
      </c>
      <c r="F161" s="35">
        <f t="shared" si="2"/>
        <v>900</v>
      </c>
    </row>
    <row r="162" spans="1:11" ht="15.75">
      <c r="A162" s="77" t="s">
        <v>11</v>
      </c>
      <c r="B162" s="78"/>
      <c r="C162" s="78"/>
      <c r="D162" s="78"/>
      <c r="E162" s="78"/>
      <c r="F162" s="79"/>
      <c r="K162" s="45">
        <f>F163+F164</f>
        <v>5086</v>
      </c>
    </row>
    <row r="163" spans="1:6" ht="31.5">
      <c r="A163" s="14">
        <v>134</v>
      </c>
      <c r="B163" s="25" t="s">
        <v>109</v>
      </c>
      <c r="C163" s="23" t="s">
        <v>1</v>
      </c>
      <c r="D163" s="23">
        <v>1</v>
      </c>
      <c r="E163" s="36">
        <v>4086</v>
      </c>
      <c r="F163" s="35">
        <f t="shared" si="2"/>
        <v>4086</v>
      </c>
    </row>
    <row r="164" spans="1:6" ht="15.75">
      <c r="A164" s="14">
        <v>135</v>
      </c>
      <c r="B164" s="31" t="s">
        <v>117</v>
      </c>
      <c r="C164" s="23" t="s">
        <v>0</v>
      </c>
      <c r="D164" s="24">
        <v>2</v>
      </c>
      <c r="E164" s="36">
        <v>500</v>
      </c>
      <c r="F164" s="35">
        <f t="shared" si="2"/>
        <v>1000</v>
      </c>
    </row>
    <row r="165" spans="1:6" ht="15.75">
      <c r="A165" s="77" t="s">
        <v>112</v>
      </c>
      <c r="B165" s="78"/>
      <c r="C165" s="78"/>
      <c r="D165" s="78"/>
      <c r="E165" s="78"/>
      <c r="F165" s="79"/>
    </row>
    <row r="166" spans="1:11" ht="15.75">
      <c r="A166" s="77" t="s">
        <v>223</v>
      </c>
      <c r="B166" s="78"/>
      <c r="C166" s="78"/>
      <c r="D166" s="78"/>
      <c r="E166" s="78"/>
      <c r="F166" s="79"/>
      <c r="K166" s="45">
        <f>F167+F168+F169+F170+F171</f>
        <v>5800</v>
      </c>
    </row>
    <row r="167" spans="1:6" ht="15.75">
      <c r="A167" s="14">
        <v>136</v>
      </c>
      <c r="B167" s="28" t="s">
        <v>244</v>
      </c>
      <c r="C167" s="14" t="s">
        <v>1</v>
      </c>
      <c r="D167" s="14">
        <v>1</v>
      </c>
      <c r="E167" s="36">
        <v>1500</v>
      </c>
      <c r="F167" s="35">
        <f t="shared" si="2"/>
        <v>1500</v>
      </c>
    </row>
    <row r="168" spans="1:6" ht="15.75">
      <c r="A168" s="14">
        <v>137</v>
      </c>
      <c r="B168" s="28" t="s">
        <v>238</v>
      </c>
      <c r="C168" s="14" t="s">
        <v>0</v>
      </c>
      <c r="D168" s="14">
        <v>3</v>
      </c>
      <c r="E168" s="36">
        <v>450</v>
      </c>
      <c r="F168" s="35">
        <f t="shared" si="2"/>
        <v>1350</v>
      </c>
    </row>
    <row r="169" spans="1:6" ht="15.75">
      <c r="A169" s="14">
        <v>138</v>
      </c>
      <c r="B169" s="28" t="s">
        <v>245</v>
      </c>
      <c r="C169" s="14" t="s">
        <v>1</v>
      </c>
      <c r="D169" s="14">
        <v>1</v>
      </c>
      <c r="E169" s="36">
        <v>2500</v>
      </c>
      <c r="F169" s="35">
        <f t="shared" si="2"/>
        <v>2500</v>
      </c>
    </row>
    <row r="170" spans="1:6" ht="15.75">
      <c r="A170" s="14">
        <v>139</v>
      </c>
      <c r="B170" s="28" t="s">
        <v>239</v>
      </c>
      <c r="C170" s="14" t="s">
        <v>1</v>
      </c>
      <c r="D170" s="14">
        <v>1</v>
      </c>
      <c r="E170" s="36">
        <v>250</v>
      </c>
      <c r="F170" s="35">
        <f t="shared" si="2"/>
        <v>250</v>
      </c>
    </row>
    <row r="171" spans="1:6" ht="15.75">
      <c r="A171" s="14">
        <v>140</v>
      </c>
      <c r="B171" s="28" t="s">
        <v>246</v>
      </c>
      <c r="C171" s="14" t="s">
        <v>1</v>
      </c>
      <c r="D171" s="14">
        <v>1</v>
      </c>
      <c r="E171" s="36">
        <v>200</v>
      </c>
      <c r="F171" s="35">
        <f t="shared" si="2"/>
        <v>200</v>
      </c>
    </row>
    <row r="172" spans="1:11" ht="15.75">
      <c r="A172" s="77" t="s">
        <v>11</v>
      </c>
      <c r="B172" s="78"/>
      <c r="C172" s="78"/>
      <c r="D172" s="78"/>
      <c r="E172" s="78"/>
      <c r="F172" s="79"/>
      <c r="K172" s="45">
        <f>F173+F174+F175+F176+F177+F178</f>
        <v>19611</v>
      </c>
    </row>
    <row r="173" spans="1:6" ht="15.75">
      <c r="A173" s="14">
        <v>141</v>
      </c>
      <c r="B173" s="31" t="s">
        <v>113</v>
      </c>
      <c r="C173" s="23" t="s">
        <v>1</v>
      </c>
      <c r="D173" s="23">
        <v>1</v>
      </c>
      <c r="E173" s="36">
        <v>6630</v>
      </c>
      <c r="F173" s="35">
        <f t="shared" si="2"/>
        <v>6630</v>
      </c>
    </row>
    <row r="174" spans="1:6" ht="15.75">
      <c r="A174" s="14">
        <v>142</v>
      </c>
      <c r="B174" s="31" t="s">
        <v>114</v>
      </c>
      <c r="C174" s="23" t="s">
        <v>1</v>
      </c>
      <c r="D174" s="23">
        <v>1</v>
      </c>
      <c r="E174" s="36">
        <v>10881</v>
      </c>
      <c r="F174" s="35">
        <f t="shared" si="2"/>
        <v>10881</v>
      </c>
    </row>
    <row r="175" spans="1:6" ht="15.75">
      <c r="A175" s="14">
        <v>143</v>
      </c>
      <c r="B175" s="31" t="s">
        <v>116</v>
      </c>
      <c r="C175" s="23" t="s">
        <v>0</v>
      </c>
      <c r="D175" s="23">
        <v>2</v>
      </c>
      <c r="E175" s="36">
        <v>500</v>
      </c>
      <c r="F175" s="35">
        <f t="shared" si="2"/>
        <v>1000</v>
      </c>
    </row>
    <row r="176" spans="1:6" ht="15.75">
      <c r="A176" s="14">
        <v>144</v>
      </c>
      <c r="B176" s="31" t="s">
        <v>115</v>
      </c>
      <c r="C176" s="23" t="s">
        <v>0</v>
      </c>
      <c r="D176" s="24">
        <v>1</v>
      </c>
      <c r="E176" s="36">
        <v>500</v>
      </c>
      <c r="F176" s="35">
        <f t="shared" si="2"/>
        <v>500</v>
      </c>
    </row>
    <row r="177" spans="1:6" ht="15.75">
      <c r="A177" s="14">
        <v>145</v>
      </c>
      <c r="B177" s="31" t="s">
        <v>104</v>
      </c>
      <c r="C177" s="23" t="s">
        <v>1</v>
      </c>
      <c r="D177" s="23">
        <v>1</v>
      </c>
      <c r="E177" s="36">
        <v>200</v>
      </c>
      <c r="F177" s="35">
        <f t="shared" si="2"/>
        <v>200</v>
      </c>
    </row>
    <row r="178" spans="1:6" ht="15.75">
      <c r="A178" s="14">
        <v>146</v>
      </c>
      <c r="B178" s="31" t="s">
        <v>105</v>
      </c>
      <c r="C178" s="23" t="s">
        <v>1</v>
      </c>
      <c r="D178" s="23">
        <v>1</v>
      </c>
      <c r="E178" s="36">
        <v>400</v>
      </c>
      <c r="F178" s="35">
        <f t="shared" si="2"/>
        <v>400</v>
      </c>
    </row>
    <row r="179" spans="1:6" ht="15.75">
      <c r="A179" s="77" t="s">
        <v>118</v>
      </c>
      <c r="B179" s="78"/>
      <c r="C179" s="78"/>
      <c r="D179" s="78"/>
      <c r="E179" s="78"/>
      <c r="F179" s="79"/>
    </row>
    <row r="180" spans="1:11" ht="15.75">
      <c r="A180" s="77" t="s">
        <v>223</v>
      </c>
      <c r="B180" s="78"/>
      <c r="C180" s="78"/>
      <c r="D180" s="78"/>
      <c r="E180" s="78"/>
      <c r="F180" s="79"/>
      <c r="K180" s="45">
        <f>F181+F182+F183+F184</f>
        <v>5375</v>
      </c>
    </row>
    <row r="181" spans="1:6" ht="15.75">
      <c r="A181" s="14">
        <v>147</v>
      </c>
      <c r="B181" s="28" t="s">
        <v>244</v>
      </c>
      <c r="C181" s="14" t="s">
        <v>1</v>
      </c>
      <c r="D181" s="14">
        <v>1</v>
      </c>
      <c r="E181" s="36">
        <v>1500</v>
      </c>
      <c r="F181" s="35">
        <f t="shared" si="2"/>
        <v>1500</v>
      </c>
    </row>
    <row r="182" spans="1:6" ht="15.75">
      <c r="A182" s="14">
        <v>148</v>
      </c>
      <c r="B182" s="28" t="s">
        <v>238</v>
      </c>
      <c r="C182" s="14" t="s">
        <v>0</v>
      </c>
      <c r="D182" s="14">
        <v>7.5</v>
      </c>
      <c r="E182" s="36">
        <v>450</v>
      </c>
      <c r="F182" s="35">
        <f t="shared" si="2"/>
        <v>3375</v>
      </c>
    </row>
    <row r="183" spans="1:6" ht="15.75">
      <c r="A183" s="14">
        <v>149</v>
      </c>
      <c r="B183" s="28" t="s">
        <v>247</v>
      </c>
      <c r="C183" s="14" t="s">
        <v>1</v>
      </c>
      <c r="D183" s="14">
        <v>1</v>
      </c>
      <c r="E183" s="36">
        <v>250</v>
      </c>
      <c r="F183" s="35">
        <f t="shared" si="2"/>
        <v>250</v>
      </c>
    </row>
    <row r="184" spans="1:6" ht="15.75">
      <c r="A184" s="14">
        <v>150</v>
      </c>
      <c r="B184" s="28" t="s">
        <v>248</v>
      </c>
      <c r="C184" s="14" t="s">
        <v>1</v>
      </c>
      <c r="D184" s="14">
        <v>1</v>
      </c>
      <c r="E184" s="36">
        <v>250</v>
      </c>
      <c r="F184" s="35">
        <f t="shared" si="2"/>
        <v>250</v>
      </c>
    </row>
    <row r="185" spans="1:11" ht="15.75">
      <c r="A185" s="80" t="s">
        <v>11</v>
      </c>
      <c r="B185" s="81"/>
      <c r="C185" s="81"/>
      <c r="D185" s="81"/>
      <c r="E185" s="81"/>
      <c r="F185" s="82"/>
      <c r="K185" s="45">
        <f>F186+F187+F188+F189+F190</f>
        <v>8500</v>
      </c>
    </row>
    <row r="186" spans="1:6" ht="31.5">
      <c r="A186" s="49">
        <v>151</v>
      </c>
      <c r="B186" s="11" t="s">
        <v>109</v>
      </c>
      <c r="C186" s="12" t="s">
        <v>1</v>
      </c>
      <c r="D186" s="12">
        <v>1</v>
      </c>
      <c r="E186" s="38">
        <v>4086</v>
      </c>
      <c r="F186" s="35">
        <f t="shared" si="2"/>
        <v>4086</v>
      </c>
    </row>
    <row r="187" spans="1:6" ht="15.75">
      <c r="A187" s="49">
        <v>152</v>
      </c>
      <c r="B187" s="10" t="s">
        <v>110</v>
      </c>
      <c r="C187" s="12" t="s">
        <v>0</v>
      </c>
      <c r="D187" s="15">
        <v>5.5</v>
      </c>
      <c r="E187" s="38">
        <v>500</v>
      </c>
      <c r="F187" s="35">
        <f t="shared" si="2"/>
        <v>2750</v>
      </c>
    </row>
    <row r="188" spans="1:6" ht="15.75">
      <c r="A188" s="49">
        <v>153</v>
      </c>
      <c r="B188" s="10" t="s">
        <v>120</v>
      </c>
      <c r="C188" s="12" t="s">
        <v>1</v>
      </c>
      <c r="D188" s="12">
        <v>1</v>
      </c>
      <c r="E188" s="39">
        <v>182</v>
      </c>
      <c r="F188" s="35">
        <f t="shared" si="2"/>
        <v>182</v>
      </c>
    </row>
    <row r="189" spans="1:6" ht="15.75">
      <c r="A189" s="49">
        <v>154</v>
      </c>
      <c r="B189" s="10" t="s">
        <v>111</v>
      </c>
      <c r="C189" s="12" t="s">
        <v>1</v>
      </c>
      <c r="D189" s="12">
        <v>1</v>
      </c>
      <c r="E189" s="39">
        <v>482</v>
      </c>
      <c r="F189" s="35">
        <f t="shared" si="2"/>
        <v>482</v>
      </c>
    </row>
    <row r="190" spans="1:6" ht="15.75">
      <c r="A190" s="49">
        <v>155</v>
      </c>
      <c r="B190" s="10" t="s">
        <v>116</v>
      </c>
      <c r="C190" s="12" t="s">
        <v>0</v>
      </c>
      <c r="D190" s="12">
        <v>2</v>
      </c>
      <c r="E190" s="38">
        <v>500</v>
      </c>
      <c r="F190" s="35">
        <f t="shared" si="2"/>
        <v>1000</v>
      </c>
    </row>
    <row r="191" spans="1:6" ht="15.75">
      <c r="A191" s="80" t="s">
        <v>119</v>
      </c>
      <c r="B191" s="81"/>
      <c r="C191" s="81"/>
      <c r="D191" s="81"/>
      <c r="E191" s="81"/>
      <c r="F191" s="82"/>
    </row>
    <row r="192" spans="1:11" ht="15.75">
      <c r="A192" s="80" t="s">
        <v>223</v>
      </c>
      <c r="B192" s="81"/>
      <c r="C192" s="81"/>
      <c r="D192" s="81"/>
      <c r="E192" s="81"/>
      <c r="F192" s="82"/>
      <c r="K192" s="45">
        <f>F193+F194</f>
        <v>2400</v>
      </c>
    </row>
    <row r="193" spans="1:6" ht="15.75">
      <c r="A193" s="6">
        <v>156</v>
      </c>
      <c r="B193" s="10" t="s">
        <v>244</v>
      </c>
      <c r="C193" s="12" t="s">
        <v>1</v>
      </c>
      <c r="D193" s="12">
        <v>1</v>
      </c>
      <c r="E193" s="38">
        <v>1500</v>
      </c>
      <c r="F193" s="35">
        <f t="shared" si="2"/>
        <v>1500</v>
      </c>
    </row>
    <row r="194" spans="1:6" ht="15.75">
      <c r="A194" s="6">
        <v>157</v>
      </c>
      <c r="B194" s="10" t="s">
        <v>238</v>
      </c>
      <c r="C194" s="12" t="s">
        <v>0</v>
      </c>
      <c r="D194" s="12">
        <v>2</v>
      </c>
      <c r="E194" s="38">
        <v>450</v>
      </c>
      <c r="F194" s="35">
        <f t="shared" si="2"/>
        <v>900</v>
      </c>
    </row>
    <row r="195" spans="1:11" ht="15.75">
      <c r="A195" s="80" t="s">
        <v>11</v>
      </c>
      <c r="B195" s="81"/>
      <c r="C195" s="81"/>
      <c r="D195" s="81"/>
      <c r="E195" s="81"/>
      <c r="F195" s="82"/>
      <c r="K195" s="45">
        <f>F196+F197</f>
        <v>5086</v>
      </c>
    </row>
    <row r="196" spans="1:6" ht="31.5">
      <c r="A196" s="6">
        <v>158</v>
      </c>
      <c r="B196" s="11" t="s">
        <v>109</v>
      </c>
      <c r="C196" s="12" t="s">
        <v>1</v>
      </c>
      <c r="D196" s="12">
        <v>1</v>
      </c>
      <c r="E196" s="38">
        <v>4086</v>
      </c>
      <c r="F196" s="35">
        <f t="shared" si="2"/>
        <v>4086</v>
      </c>
    </row>
    <row r="197" spans="1:6" ht="15.75">
      <c r="A197" s="6">
        <v>159</v>
      </c>
      <c r="B197" s="10" t="s">
        <v>117</v>
      </c>
      <c r="C197" s="12" t="s">
        <v>0</v>
      </c>
      <c r="D197" s="16">
        <v>2</v>
      </c>
      <c r="E197" s="38">
        <v>500</v>
      </c>
      <c r="F197" s="35">
        <f t="shared" si="2"/>
        <v>1000</v>
      </c>
    </row>
    <row r="198" spans="1:6" ht="15.75">
      <c r="A198" s="80" t="s">
        <v>121</v>
      </c>
      <c r="B198" s="81"/>
      <c r="C198" s="81"/>
      <c r="D198" s="81"/>
      <c r="E198" s="81"/>
      <c r="F198" s="82"/>
    </row>
    <row r="199" spans="1:11" ht="15.75">
      <c r="A199" s="80" t="s">
        <v>223</v>
      </c>
      <c r="B199" s="81"/>
      <c r="C199" s="81"/>
      <c r="D199" s="81"/>
      <c r="E199" s="81"/>
      <c r="F199" s="82"/>
      <c r="K199" s="45">
        <f>F200+F201+F202</f>
        <v>1800</v>
      </c>
    </row>
    <row r="200" spans="1:6" ht="15.75">
      <c r="A200" s="6">
        <v>160</v>
      </c>
      <c r="B200" s="10" t="s">
        <v>238</v>
      </c>
      <c r="C200" s="12" t="s">
        <v>0</v>
      </c>
      <c r="D200" s="12">
        <v>3</v>
      </c>
      <c r="E200" s="38">
        <v>450</v>
      </c>
      <c r="F200" s="35">
        <f t="shared" si="2"/>
        <v>1350</v>
      </c>
    </row>
    <row r="201" spans="1:6" ht="15.75">
      <c r="A201" s="6">
        <v>161</v>
      </c>
      <c r="B201" s="10" t="s">
        <v>239</v>
      </c>
      <c r="C201" s="12" t="s">
        <v>1</v>
      </c>
      <c r="D201" s="12">
        <v>1</v>
      </c>
      <c r="E201" s="38">
        <v>250</v>
      </c>
      <c r="F201" s="35">
        <f t="shared" si="2"/>
        <v>250</v>
      </c>
    </row>
    <row r="202" spans="1:6" ht="15.75">
      <c r="A202" s="6">
        <v>162</v>
      </c>
      <c r="B202" s="10" t="s">
        <v>246</v>
      </c>
      <c r="C202" s="12" t="s">
        <v>1</v>
      </c>
      <c r="D202" s="12">
        <v>1</v>
      </c>
      <c r="E202" s="38">
        <v>200</v>
      </c>
      <c r="F202" s="35">
        <f t="shared" si="2"/>
        <v>200</v>
      </c>
    </row>
    <row r="203" spans="1:11" ht="15.75">
      <c r="A203" s="80" t="s">
        <v>11</v>
      </c>
      <c r="B203" s="81"/>
      <c r="C203" s="81"/>
      <c r="D203" s="81"/>
      <c r="E203" s="81"/>
      <c r="F203" s="82"/>
      <c r="K203" s="45">
        <f>F204+F205+F206</f>
        <v>2100</v>
      </c>
    </row>
    <row r="204" spans="1:6" ht="15.75">
      <c r="A204" s="6">
        <v>163</v>
      </c>
      <c r="B204" s="10" t="s">
        <v>115</v>
      </c>
      <c r="C204" s="12" t="s">
        <v>0</v>
      </c>
      <c r="D204" s="17">
        <v>3</v>
      </c>
      <c r="E204" s="38">
        <v>500</v>
      </c>
      <c r="F204" s="35">
        <f t="shared" si="2"/>
        <v>1500</v>
      </c>
    </row>
    <row r="205" spans="1:6" ht="15.75">
      <c r="A205" s="6">
        <v>164</v>
      </c>
      <c r="B205" s="10" t="s">
        <v>104</v>
      </c>
      <c r="C205" s="12" t="s">
        <v>1</v>
      </c>
      <c r="D205" s="12">
        <v>1</v>
      </c>
      <c r="E205" s="38">
        <v>200</v>
      </c>
      <c r="F205" s="35">
        <f t="shared" si="2"/>
        <v>200</v>
      </c>
    </row>
    <row r="206" spans="1:6" ht="15.75">
      <c r="A206" s="6">
        <v>165</v>
      </c>
      <c r="B206" s="10" t="s">
        <v>105</v>
      </c>
      <c r="C206" s="12" t="s">
        <v>1</v>
      </c>
      <c r="D206" s="12">
        <v>1</v>
      </c>
      <c r="E206" s="38">
        <v>400</v>
      </c>
      <c r="F206" s="35">
        <f t="shared" si="2"/>
        <v>400</v>
      </c>
    </row>
    <row r="207" spans="1:6" ht="15.75">
      <c r="A207" s="80" t="s">
        <v>122</v>
      </c>
      <c r="B207" s="81"/>
      <c r="C207" s="81"/>
      <c r="D207" s="81"/>
      <c r="E207" s="81"/>
      <c r="F207" s="82"/>
    </row>
    <row r="208" spans="1:11" ht="15.75">
      <c r="A208" s="80" t="s">
        <v>223</v>
      </c>
      <c r="B208" s="81"/>
      <c r="C208" s="81"/>
      <c r="D208" s="81"/>
      <c r="E208" s="81"/>
      <c r="F208" s="82"/>
      <c r="K208" s="46">
        <f>F209</f>
        <v>200</v>
      </c>
    </row>
    <row r="209" spans="1:6" ht="15.75">
      <c r="A209" s="6">
        <v>166</v>
      </c>
      <c r="B209" s="10" t="s">
        <v>104</v>
      </c>
      <c r="C209" s="12" t="s">
        <v>1</v>
      </c>
      <c r="D209" s="12">
        <v>1</v>
      </c>
      <c r="E209" s="38">
        <v>200</v>
      </c>
      <c r="F209" s="35">
        <f aca="true" t="shared" si="3" ref="F209:F271">D209*E209</f>
        <v>200</v>
      </c>
    </row>
    <row r="210" spans="1:11" ht="15.75">
      <c r="A210" s="80" t="s">
        <v>11</v>
      </c>
      <c r="B210" s="81"/>
      <c r="C210" s="81"/>
      <c r="D210" s="81"/>
      <c r="E210" s="81"/>
      <c r="F210" s="82"/>
      <c r="K210" s="46">
        <f>F211</f>
        <v>300</v>
      </c>
    </row>
    <row r="211" spans="1:6" ht="15.75">
      <c r="A211" s="6">
        <v>167</v>
      </c>
      <c r="B211" s="10" t="s">
        <v>123</v>
      </c>
      <c r="C211" s="12" t="s">
        <v>1</v>
      </c>
      <c r="D211" s="17">
        <v>1</v>
      </c>
      <c r="E211" s="38">
        <v>300</v>
      </c>
      <c r="F211" s="35">
        <f t="shared" si="3"/>
        <v>300</v>
      </c>
    </row>
    <row r="212" spans="1:6" ht="15.75">
      <c r="A212" s="80" t="s">
        <v>124</v>
      </c>
      <c r="B212" s="81"/>
      <c r="C212" s="81"/>
      <c r="D212" s="81"/>
      <c r="E212" s="81"/>
      <c r="F212" s="82"/>
    </row>
    <row r="213" spans="1:11" ht="15.75">
      <c r="A213" s="80" t="s">
        <v>223</v>
      </c>
      <c r="B213" s="81"/>
      <c r="C213" s="81"/>
      <c r="D213" s="81"/>
      <c r="E213" s="81"/>
      <c r="F213" s="82"/>
      <c r="K213" s="45">
        <f>F214+F215+F216+F217</f>
        <v>3550</v>
      </c>
    </row>
    <row r="214" spans="1:6" ht="15.75">
      <c r="A214" s="6">
        <v>168</v>
      </c>
      <c r="B214" s="10" t="s">
        <v>238</v>
      </c>
      <c r="C214" s="12" t="s">
        <v>0</v>
      </c>
      <c r="D214" s="12">
        <v>6</v>
      </c>
      <c r="E214" s="38">
        <v>450</v>
      </c>
      <c r="F214" s="35">
        <f t="shared" si="3"/>
        <v>2700</v>
      </c>
    </row>
    <row r="215" spans="1:6" ht="15.75">
      <c r="A215" s="6">
        <v>169</v>
      </c>
      <c r="B215" s="10" t="s">
        <v>247</v>
      </c>
      <c r="C215" s="12" t="s">
        <v>1</v>
      </c>
      <c r="D215" s="12">
        <v>1</v>
      </c>
      <c r="E215" s="38">
        <v>250</v>
      </c>
      <c r="F215" s="35">
        <f t="shared" si="3"/>
        <v>250</v>
      </c>
    </row>
    <row r="216" spans="1:6" ht="15.75">
      <c r="A216" s="6">
        <v>170</v>
      </c>
      <c r="B216" s="10" t="s">
        <v>248</v>
      </c>
      <c r="C216" s="12" t="s">
        <v>1</v>
      </c>
      <c r="D216" s="12">
        <v>1</v>
      </c>
      <c r="E216" s="38">
        <v>250</v>
      </c>
      <c r="F216" s="35">
        <f t="shared" si="3"/>
        <v>250</v>
      </c>
    </row>
    <row r="217" spans="1:6" ht="15.75">
      <c r="A217" s="6">
        <v>171</v>
      </c>
      <c r="B217" s="10" t="s">
        <v>249</v>
      </c>
      <c r="C217" s="12" t="s">
        <v>1</v>
      </c>
      <c r="D217" s="17">
        <v>1</v>
      </c>
      <c r="E217" s="38">
        <v>350</v>
      </c>
      <c r="F217" s="35">
        <f t="shared" si="3"/>
        <v>350</v>
      </c>
    </row>
    <row r="218" spans="1:11" ht="15.75">
      <c r="A218" s="80" t="s">
        <v>11</v>
      </c>
      <c r="B218" s="81"/>
      <c r="C218" s="81"/>
      <c r="D218" s="81"/>
      <c r="E218" s="81"/>
      <c r="F218" s="82"/>
      <c r="K218" s="45">
        <f>F219+F220+F221+F222</f>
        <v>4253</v>
      </c>
    </row>
    <row r="219" spans="1:6" ht="15.75">
      <c r="A219" s="6">
        <v>172</v>
      </c>
      <c r="B219" s="10" t="s">
        <v>125</v>
      </c>
      <c r="C219" s="12" t="s">
        <v>1</v>
      </c>
      <c r="D219" s="17">
        <v>1</v>
      </c>
      <c r="E219" s="38">
        <v>750</v>
      </c>
      <c r="F219" s="35">
        <f t="shared" si="3"/>
        <v>750</v>
      </c>
    </row>
    <row r="220" spans="1:6" ht="15.75">
      <c r="A220" s="6">
        <v>173</v>
      </c>
      <c r="B220" s="10" t="s">
        <v>110</v>
      </c>
      <c r="C220" s="12" t="s">
        <v>0</v>
      </c>
      <c r="D220" s="17">
        <v>5.5</v>
      </c>
      <c r="E220" s="40">
        <v>500</v>
      </c>
      <c r="F220" s="35">
        <f t="shared" si="3"/>
        <v>2750</v>
      </c>
    </row>
    <row r="221" spans="1:6" ht="15.75">
      <c r="A221" s="6">
        <v>174</v>
      </c>
      <c r="B221" s="10" t="s">
        <v>120</v>
      </c>
      <c r="C221" s="12" t="s">
        <v>1</v>
      </c>
      <c r="D221" s="17">
        <v>1</v>
      </c>
      <c r="E221" s="40">
        <v>271</v>
      </c>
      <c r="F221" s="35">
        <f t="shared" si="3"/>
        <v>271</v>
      </c>
    </row>
    <row r="222" spans="1:6" ht="15.75">
      <c r="A222" s="6">
        <v>175</v>
      </c>
      <c r="B222" s="10" t="s">
        <v>111</v>
      </c>
      <c r="C222" s="12" t="s">
        <v>1</v>
      </c>
      <c r="D222" s="17">
        <v>1</v>
      </c>
      <c r="E222" s="40">
        <v>482</v>
      </c>
      <c r="F222" s="35">
        <f t="shared" si="3"/>
        <v>482</v>
      </c>
    </row>
    <row r="223" spans="1:6" ht="15.75">
      <c r="A223" s="80" t="s">
        <v>126</v>
      </c>
      <c r="B223" s="81"/>
      <c r="C223" s="81"/>
      <c r="D223" s="81"/>
      <c r="E223" s="81"/>
      <c r="F223" s="82"/>
    </row>
    <row r="224" spans="1:11" ht="15.75">
      <c r="A224" s="80" t="s">
        <v>223</v>
      </c>
      <c r="B224" s="81"/>
      <c r="C224" s="81"/>
      <c r="D224" s="81"/>
      <c r="E224" s="81"/>
      <c r="F224" s="82"/>
      <c r="K224" s="45">
        <f>F225+F226+F227</f>
        <v>900</v>
      </c>
    </row>
    <row r="225" spans="1:6" ht="15.75">
      <c r="A225" s="6">
        <v>176</v>
      </c>
      <c r="B225" s="10" t="s">
        <v>238</v>
      </c>
      <c r="C225" s="12" t="s">
        <v>0</v>
      </c>
      <c r="D225" s="12">
        <v>1</v>
      </c>
      <c r="E225" s="38">
        <v>450</v>
      </c>
      <c r="F225" s="35">
        <f t="shared" si="3"/>
        <v>450</v>
      </c>
    </row>
    <row r="226" spans="1:6" ht="15.75">
      <c r="A226" s="6">
        <v>177</v>
      </c>
      <c r="B226" s="10" t="s">
        <v>239</v>
      </c>
      <c r="C226" s="12" t="s">
        <v>1</v>
      </c>
      <c r="D226" s="12">
        <v>1</v>
      </c>
      <c r="E226" s="38">
        <v>250</v>
      </c>
      <c r="F226" s="35">
        <f t="shared" si="3"/>
        <v>250</v>
      </c>
    </row>
    <row r="227" spans="1:6" ht="15.75">
      <c r="A227" s="6">
        <v>178</v>
      </c>
      <c r="B227" s="10" t="s">
        <v>246</v>
      </c>
      <c r="C227" s="12" t="s">
        <v>1</v>
      </c>
      <c r="D227" s="12">
        <v>1</v>
      </c>
      <c r="E227" s="38">
        <v>200</v>
      </c>
      <c r="F227" s="35">
        <f t="shared" si="3"/>
        <v>200</v>
      </c>
    </row>
    <row r="228" spans="1:11" ht="15.75">
      <c r="A228" s="80" t="s">
        <v>11</v>
      </c>
      <c r="B228" s="81"/>
      <c r="C228" s="81"/>
      <c r="D228" s="81"/>
      <c r="E228" s="81"/>
      <c r="F228" s="82"/>
      <c r="K228" s="45">
        <f>F229+F230+F231</f>
        <v>1200</v>
      </c>
    </row>
    <row r="229" spans="1:6" ht="15.75">
      <c r="A229" s="6">
        <v>179</v>
      </c>
      <c r="B229" s="10" t="s">
        <v>115</v>
      </c>
      <c r="C229" s="12" t="s">
        <v>0</v>
      </c>
      <c r="D229" s="17">
        <v>1</v>
      </c>
      <c r="E229" s="40">
        <v>500</v>
      </c>
      <c r="F229" s="35">
        <f t="shared" si="3"/>
        <v>500</v>
      </c>
    </row>
    <row r="230" spans="1:6" ht="15.75">
      <c r="A230" s="6">
        <v>180</v>
      </c>
      <c r="B230" s="10" t="s">
        <v>104</v>
      </c>
      <c r="C230" s="12" t="s">
        <v>1</v>
      </c>
      <c r="D230" s="17">
        <v>1</v>
      </c>
      <c r="E230" s="40">
        <v>300</v>
      </c>
      <c r="F230" s="35">
        <f t="shared" si="3"/>
        <v>300</v>
      </c>
    </row>
    <row r="231" spans="1:6" ht="15.75">
      <c r="A231" s="6">
        <v>181</v>
      </c>
      <c r="B231" s="10" t="s">
        <v>105</v>
      </c>
      <c r="C231" s="12" t="s">
        <v>1</v>
      </c>
      <c r="D231" s="17">
        <v>1</v>
      </c>
      <c r="E231" s="40">
        <v>400</v>
      </c>
      <c r="F231" s="35">
        <f t="shared" si="3"/>
        <v>400</v>
      </c>
    </row>
    <row r="232" spans="1:6" ht="15.75">
      <c r="A232" s="80" t="s">
        <v>127</v>
      </c>
      <c r="B232" s="81"/>
      <c r="C232" s="81"/>
      <c r="D232" s="81"/>
      <c r="E232" s="81"/>
      <c r="F232" s="82"/>
    </row>
    <row r="233" spans="1:11" ht="15.75">
      <c r="A233" s="80" t="s">
        <v>223</v>
      </c>
      <c r="B233" s="81"/>
      <c r="C233" s="81"/>
      <c r="D233" s="81"/>
      <c r="E233" s="81"/>
      <c r="F233" s="82"/>
      <c r="K233" s="45">
        <f>F234+F235+F236</f>
        <v>900</v>
      </c>
    </row>
    <row r="234" spans="1:6" ht="15.75">
      <c r="A234" s="6">
        <v>182</v>
      </c>
      <c r="B234" s="18" t="s">
        <v>238</v>
      </c>
      <c r="C234" s="19" t="s">
        <v>0</v>
      </c>
      <c r="D234" s="19">
        <v>1</v>
      </c>
      <c r="E234" s="42">
        <v>450</v>
      </c>
      <c r="F234" s="35">
        <f t="shared" si="3"/>
        <v>450</v>
      </c>
    </row>
    <row r="235" spans="1:6" ht="15.75">
      <c r="A235" s="6">
        <v>183</v>
      </c>
      <c r="B235" s="20" t="s">
        <v>239</v>
      </c>
      <c r="C235" s="21" t="s">
        <v>1</v>
      </c>
      <c r="D235" s="21">
        <v>1</v>
      </c>
      <c r="E235" s="43">
        <v>250</v>
      </c>
      <c r="F235" s="35">
        <f t="shared" si="3"/>
        <v>250</v>
      </c>
    </row>
    <row r="236" spans="1:6" ht="15.75">
      <c r="A236" s="6">
        <v>184</v>
      </c>
      <c r="B236" s="20" t="s">
        <v>246</v>
      </c>
      <c r="C236" s="21" t="s">
        <v>1</v>
      </c>
      <c r="D236" s="21">
        <v>1</v>
      </c>
      <c r="E236" s="43">
        <v>200</v>
      </c>
      <c r="F236" s="35">
        <f t="shared" si="3"/>
        <v>200</v>
      </c>
    </row>
    <row r="237" spans="1:11" ht="15.75">
      <c r="A237" s="80" t="s">
        <v>11</v>
      </c>
      <c r="B237" s="81"/>
      <c r="C237" s="81"/>
      <c r="D237" s="81"/>
      <c r="E237" s="81"/>
      <c r="F237" s="82"/>
      <c r="K237" s="45">
        <f>F238+F239+F240</f>
        <v>1200</v>
      </c>
    </row>
    <row r="238" spans="1:6" ht="15.75">
      <c r="A238" s="6">
        <v>185</v>
      </c>
      <c r="B238" s="10" t="s">
        <v>115</v>
      </c>
      <c r="C238" s="12" t="s">
        <v>0</v>
      </c>
      <c r="D238" s="17">
        <v>1</v>
      </c>
      <c r="E238" s="40">
        <v>500</v>
      </c>
      <c r="F238" s="35">
        <f t="shared" si="3"/>
        <v>500</v>
      </c>
    </row>
    <row r="239" spans="1:6" ht="15.75">
      <c r="A239" s="6">
        <v>186</v>
      </c>
      <c r="B239" s="10" t="s">
        <v>104</v>
      </c>
      <c r="C239" s="12" t="s">
        <v>1</v>
      </c>
      <c r="D239" s="17">
        <v>1</v>
      </c>
      <c r="E239" s="44">
        <v>300</v>
      </c>
      <c r="F239" s="35">
        <f t="shared" si="3"/>
        <v>300</v>
      </c>
    </row>
    <row r="240" spans="1:6" ht="15.75">
      <c r="A240" s="6">
        <v>187</v>
      </c>
      <c r="B240" s="10" t="s">
        <v>105</v>
      </c>
      <c r="C240" s="12" t="s">
        <v>1</v>
      </c>
      <c r="D240" s="17">
        <v>1</v>
      </c>
      <c r="E240" s="44">
        <v>400</v>
      </c>
      <c r="F240" s="35">
        <f t="shared" si="3"/>
        <v>400</v>
      </c>
    </row>
    <row r="241" spans="1:6" ht="15.75">
      <c r="A241" s="80" t="s">
        <v>128</v>
      </c>
      <c r="B241" s="81"/>
      <c r="C241" s="81"/>
      <c r="D241" s="81"/>
      <c r="E241" s="81"/>
      <c r="F241" s="82"/>
    </row>
    <row r="242" spans="1:11" ht="15.75">
      <c r="A242" s="80" t="s">
        <v>223</v>
      </c>
      <c r="B242" s="81"/>
      <c r="C242" s="81"/>
      <c r="D242" s="81"/>
      <c r="E242" s="81"/>
      <c r="F242" s="82"/>
      <c r="K242" s="45">
        <f>F243+F244+F245</f>
        <v>900</v>
      </c>
    </row>
    <row r="243" spans="1:6" ht="15.75">
      <c r="A243" s="6">
        <v>188</v>
      </c>
      <c r="B243" s="18" t="s">
        <v>238</v>
      </c>
      <c r="C243" s="19" t="s">
        <v>0</v>
      </c>
      <c r="D243" s="19">
        <v>1</v>
      </c>
      <c r="E243" s="42">
        <v>450</v>
      </c>
      <c r="F243" s="35">
        <f t="shared" si="3"/>
        <v>450</v>
      </c>
    </row>
    <row r="244" spans="1:6" ht="15.75">
      <c r="A244" s="6">
        <v>189</v>
      </c>
      <c r="B244" s="20" t="s">
        <v>239</v>
      </c>
      <c r="C244" s="21" t="s">
        <v>1</v>
      </c>
      <c r="D244" s="21">
        <v>1</v>
      </c>
      <c r="E244" s="43">
        <v>250</v>
      </c>
      <c r="F244" s="35">
        <f t="shared" si="3"/>
        <v>250</v>
      </c>
    </row>
    <row r="245" spans="1:6" ht="15.75">
      <c r="A245" s="6">
        <v>190</v>
      </c>
      <c r="B245" s="20" t="s">
        <v>246</v>
      </c>
      <c r="C245" s="21" t="s">
        <v>1</v>
      </c>
      <c r="D245" s="21">
        <v>1</v>
      </c>
      <c r="E245" s="43">
        <v>200</v>
      </c>
      <c r="F245" s="35">
        <f t="shared" si="3"/>
        <v>200</v>
      </c>
    </row>
    <row r="246" spans="1:11" ht="15.75">
      <c r="A246" s="80" t="s">
        <v>11</v>
      </c>
      <c r="B246" s="81"/>
      <c r="C246" s="81"/>
      <c r="D246" s="81"/>
      <c r="E246" s="81"/>
      <c r="F246" s="82"/>
      <c r="K246" s="45">
        <f>F247+F248+F249</f>
        <v>1200</v>
      </c>
    </row>
    <row r="247" spans="1:6" ht="15.75">
      <c r="A247" s="6">
        <v>191</v>
      </c>
      <c r="B247" s="10" t="s">
        <v>115</v>
      </c>
      <c r="C247" s="12" t="s">
        <v>0</v>
      </c>
      <c r="D247" s="17">
        <v>1</v>
      </c>
      <c r="E247" s="40">
        <v>500</v>
      </c>
      <c r="F247" s="35">
        <f t="shared" si="3"/>
        <v>500</v>
      </c>
    </row>
    <row r="248" spans="1:6" ht="15.75">
      <c r="A248" s="6">
        <v>192</v>
      </c>
      <c r="B248" s="10" t="s">
        <v>104</v>
      </c>
      <c r="C248" s="12" t="s">
        <v>1</v>
      </c>
      <c r="D248" s="17">
        <v>1</v>
      </c>
      <c r="E248" s="40">
        <v>300</v>
      </c>
      <c r="F248" s="35">
        <f t="shared" si="3"/>
        <v>300</v>
      </c>
    </row>
    <row r="249" spans="1:6" ht="15.75">
      <c r="A249" s="6">
        <v>193</v>
      </c>
      <c r="B249" s="10" t="s">
        <v>105</v>
      </c>
      <c r="C249" s="12" t="s">
        <v>1</v>
      </c>
      <c r="D249" s="17">
        <v>1</v>
      </c>
      <c r="E249" s="40">
        <v>400</v>
      </c>
      <c r="F249" s="35">
        <f t="shared" si="3"/>
        <v>400</v>
      </c>
    </row>
    <row r="250" spans="1:6" ht="15.75">
      <c r="A250" s="80" t="s">
        <v>129</v>
      </c>
      <c r="B250" s="81"/>
      <c r="C250" s="81"/>
      <c r="D250" s="81"/>
      <c r="E250" s="81"/>
      <c r="F250" s="82"/>
    </row>
    <row r="251" spans="1:11" ht="15.75">
      <c r="A251" s="80" t="s">
        <v>223</v>
      </c>
      <c r="B251" s="81"/>
      <c r="C251" s="81"/>
      <c r="D251" s="81"/>
      <c r="E251" s="81"/>
      <c r="F251" s="82"/>
      <c r="K251" s="45">
        <f>F252+F253+F254</f>
        <v>1400</v>
      </c>
    </row>
    <row r="252" spans="1:6" ht="15.75">
      <c r="A252" s="6">
        <v>194</v>
      </c>
      <c r="B252" s="18" t="s">
        <v>238</v>
      </c>
      <c r="C252" s="19" t="s">
        <v>0</v>
      </c>
      <c r="D252" s="19">
        <v>1</v>
      </c>
      <c r="E252" s="42">
        <v>450</v>
      </c>
      <c r="F252" s="35">
        <f t="shared" si="3"/>
        <v>450</v>
      </c>
    </row>
    <row r="253" spans="1:6" ht="15.75">
      <c r="A253" s="6">
        <v>195</v>
      </c>
      <c r="B253" s="20" t="s">
        <v>239</v>
      </c>
      <c r="C253" s="21" t="s">
        <v>1</v>
      </c>
      <c r="D253" s="21">
        <v>3</v>
      </c>
      <c r="E253" s="43">
        <v>250</v>
      </c>
      <c r="F253" s="35">
        <f t="shared" si="3"/>
        <v>750</v>
      </c>
    </row>
    <row r="254" spans="1:6" ht="15.75">
      <c r="A254" s="6">
        <v>196</v>
      </c>
      <c r="B254" s="20" t="s">
        <v>246</v>
      </c>
      <c r="C254" s="21" t="s">
        <v>1</v>
      </c>
      <c r="D254" s="21">
        <v>1</v>
      </c>
      <c r="E254" s="43">
        <v>200</v>
      </c>
      <c r="F254" s="35">
        <f t="shared" si="3"/>
        <v>200</v>
      </c>
    </row>
    <row r="255" spans="1:11" ht="15.75">
      <c r="A255" s="80" t="s">
        <v>11</v>
      </c>
      <c r="B255" s="81"/>
      <c r="C255" s="81"/>
      <c r="D255" s="81"/>
      <c r="E255" s="81"/>
      <c r="F255" s="82"/>
      <c r="K255" s="45">
        <f>F256+F257+F258</f>
        <v>1800</v>
      </c>
    </row>
    <row r="256" spans="1:6" ht="15.75">
      <c r="A256" s="6">
        <v>197</v>
      </c>
      <c r="B256" s="10" t="s">
        <v>115</v>
      </c>
      <c r="C256" s="12" t="s">
        <v>0</v>
      </c>
      <c r="D256" s="17">
        <v>1</v>
      </c>
      <c r="E256" s="40">
        <v>500</v>
      </c>
      <c r="F256" s="35">
        <f t="shared" si="3"/>
        <v>500</v>
      </c>
    </row>
    <row r="257" spans="1:6" ht="15.75">
      <c r="A257" s="6">
        <v>198</v>
      </c>
      <c r="B257" s="10" t="s">
        <v>104</v>
      </c>
      <c r="C257" s="12" t="s">
        <v>1</v>
      </c>
      <c r="D257" s="17">
        <v>3</v>
      </c>
      <c r="E257" s="40">
        <v>300</v>
      </c>
      <c r="F257" s="35">
        <f t="shared" si="3"/>
        <v>900</v>
      </c>
    </row>
    <row r="258" spans="1:6" ht="15.75">
      <c r="A258" s="6">
        <v>199</v>
      </c>
      <c r="B258" s="10" t="s">
        <v>105</v>
      </c>
      <c r="C258" s="12" t="s">
        <v>1</v>
      </c>
      <c r="D258" s="17">
        <v>1</v>
      </c>
      <c r="E258" s="40">
        <v>400</v>
      </c>
      <c r="F258" s="35">
        <f t="shared" si="3"/>
        <v>400</v>
      </c>
    </row>
    <row r="259" spans="1:6" ht="15.75">
      <c r="A259" s="80" t="s">
        <v>130</v>
      </c>
      <c r="B259" s="81"/>
      <c r="C259" s="81"/>
      <c r="D259" s="81"/>
      <c r="E259" s="81"/>
      <c r="F259" s="82"/>
    </row>
    <row r="260" spans="1:11" ht="15.75">
      <c r="A260" s="83" t="s">
        <v>223</v>
      </c>
      <c r="B260" s="83"/>
      <c r="C260" s="83"/>
      <c r="D260" s="83"/>
      <c r="E260" s="83"/>
      <c r="F260" s="83"/>
      <c r="K260" s="45">
        <f>F261+F262+F263</f>
        <v>900</v>
      </c>
    </row>
    <row r="261" spans="1:6" ht="15.75">
      <c r="A261" s="6">
        <v>200</v>
      </c>
      <c r="B261" s="18" t="s">
        <v>238</v>
      </c>
      <c r="C261" s="19" t="s">
        <v>0</v>
      </c>
      <c r="D261" s="19">
        <v>1</v>
      </c>
      <c r="E261" s="42">
        <v>450</v>
      </c>
      <c r="F261" s="35">
        <f t="shared" si="3"/>
        <v>450</v>
      </c>
    </row>
    <row r="262" spans="1:6" ht="15.75">
      <c r="A262" s="6">
        <v>201</v>
      </c>
      <c r="B262" s="20" t="s">
        <v>239</v>
      </c>
      <c r="C262" s="21" t="s">
        <v>1</v>
      </c>
      <c r="D262" s="21">
        <v>1</v>
      </c>
      <c r="E262" s="43">
        <v>250</v>
      </c>
      <c r="F262" s="35">
        <f t="shared" si="3"/>
        <v>250</v>
      </c>
    </row>
    <row r="263" spans="1:6" ht="15.75">
      <c r="A263" s="6">
        <v>202</v>
      </c>
      <c r="B263" s="20" t="s">
        <v>246</v>
      </c>
      <c r="C263" s="21" t="s">
        <v>1</v>
      </c>
      <c r="D263" s="21">
        <v>1</v>
      </c>
      <c r="E263" s="43">
        <v>200</v>
      </c>
      <c r="F263" s="35">
        <f t="shared" si="3"/>
        <v>200</v>
      </c>
    </row>
    <row r="264" spans="1:11" ht="15.75">
      <c r="A264" s="80" t="s">
        <v>11</v>
      </c>
      <c r="B264" s="81"/>
      <c r="C264" s="81"/>
      <c r="D264" s="81"/>
      <c r="E264" s="81"/>
      <c r="F264" s="82"/>
      <c r="K264" s="45">
        <f>F265+F266+F267</f>
        <v>1200</v>
      </c>
    </row>
    <row r="265" spans="1:6" ht="15.75">
      <c r="A265" s="6">
        <v>203</v>
      </c>
      <c r="B265" s="10" t="s">
        <v>115</v>
      </c>
      <c r="C265" s="12" t="s">
        <v>0</v>
      </c>
      <c r="D265" s="17">
        <v>1</v>
      </c>
      <c r="E265" s="40">
        <v>500</v>
      </c>
      <c r="F265" s="35">
        <f t="shared" si="3"/>
        <v>500</v>
      </c>
    </row>
    <row r="266" spans="1:6" ht="15.75">
      <c r="A266" s="6">
        <v>204</v>
      </c>
      <c r="B266" s="10" t="s">
        <v>104</v>
      </c>
      <c r="C266" s="12" t="s">
        <v>1</v>
      </c>
      <c r="D266" s="17">
        <v>1</v>
      </c>
      <c r="E266" s="40">
        <v>300</v>
      </c>
      <c r="F266" s="35">
        <f t="shared" si="3"/>
        <v>300</v>
      </c>
    </row>
    <row r="267" spans="1:6" ht="15.75">
      <c r="A267" s="6">
        <v>205</v>
      </c>
      <c r="B267" s="10" t="s">
        <v>105</v>
      </c>
      <c r="C267" s="12" t="s">
        <v>1</v>
      </c>
      <c r="D267" s="17">
        <v>1</v>
      </c>
      <c r="E267" s="40">
        <v>400</v>
      </c>
      <c r="F267" s="35">
        <f t="shared" si="3"/>
        <v>400</v>
      </c>
    </row>
    <row r="268" spans="1:6" ht="15.75">
      <c r="A268" s="80" t="s">
        <v>131</v>
      </c>
      <c r="B268" s="81"/>
      <c r="C268" s="81"/>
      <c r="D268" s="81"/>
      <c r="E268" s="81"/>
      <c r="F268" s="82"/>
    </row>
    <row r="269" spans="1:11" ht="15.75">
      <c r="A269" s="80" t="s">
        <v>223</v>
      </c>
      <c r="B269" s="81"/>
      <c r="C269" s="81"/>
      <c r="D269" s="81"/>
      <c r="E269" s="81"/>
      <c r="F269" s="82"/>
      <c r="K269" s="45">
        <f>F270+F271+F272+F273</f>
        <v>2975</v>
      </c>
    </row>
    <row r="270" spans="1:6" ht="15.75">
      <c r="A270" s="6">
        <v>206</v>
      </c>
      <c r="B270" s="10" t="s">
        <v>238</v>
      </c>
      <c r="C270" s="12" t="s">
        <v>0</v>
      </c>
      <c r="D270" s="12">
        <v>4.5</v>
      </c>
      <c r="E270" s="38">
        <v>450</v>
      </c>
      <c r="F270" s="35">
        <f t="shared" si="3"/>
        <v>2025</v>
      </c>
    </row>
    <row r="271" spans="1:6" ht="15.75">
      <c r="A271" s="6">
        <v>207</v>
      </c>
      <c r="B271" s="10" t="s">
        <v>239</v>
      </c>
      <c r="C271" s="12" t="s">
        <v>1</v>
      </c>
      <c r="D271" s="12">
        <v>2</v>
      </c>
      <c r="E271" s="38">
        <v>250</v>
      </c>
      <c r="F271" s="35">
        <f t="shared" si="3"/>
        <v>500</v>
      </c>
    </row>
    <row r="272" spans="1:6" ht="15.75">
      <c r="A272" s="6">
        <v>208</v>
      </c>
      <c r="B272" s="10" t="s">
        <v>240</v>
      </c>
      <c r="C272" s="12" t="s">
        <v>1</v>
      </c>
      <c r="D272" s="12">
        <v>1</v>
      </c>
      <c r="E272" s="38">
        <v>250</v>
      </c>
      <c r="F272" s="35">
        <f aca="true" t="shared" si="4" ref="F272:F335">D272*E272</f>
        <v>250</v>
      </c>
    </row>
    <row r="273" spans="1:6" ht="15.75">
      <c r="A273" s="6">
        <v>209</v>
      </c>
      <c r="B273" s="10" t="s">
        <v>250</v>
      </c>
      <c r="C273" s="12" t="s">
        <v>43</v>
      </c>
      <c r="D273" s="12">
        <v>2</v>
      </c>
      <c r="E273" s="38">
        <v>100</v>
      </c>
      <c r="F273" s="35">
        <f t="shared" si="4"/>
        <v>200</v>
      </c>
    </row>
    <row r="274" spans="1:11" ht="15.75">
      <c r="A274" s="80" t="s">
        <v>11</v>
      </c>
      <c r="B274" s="81"/>
      <c r="C274" s="81"/>
      <c r="D274" s="81"/>
      <c r="E274" s="81"/>
      <c r="F274" s="82"/>
      <c r="K274" s="47">
        <f>F275+F276+F277+F278+F279+F280+F281</f>
        <v>3376.5</v>
      </c>
    </row>
    <row r="275" spans="1:6" ht="15.75">
      <c r="A275" s="6">
        <v>210</v>
      </c>
      <c r="B275" s="10" t="s">
        <v>83</v>
      </c>
      <c r="C275" s="12" t="s">
        <v>1</v>
      </c>
      <c r="D275" s="12">
        <v>1</v>
      </c>
      <c r="E275" s="40">
        <v>310.5</v>
      </c>
      <c r="F275" s="35">
        <f t="shared" si="4"/>
        <v>310.5</v>
      </c>
    </row>
    <row r="276" spans="1:6" ht="15.75">
      <c r="A276" s="6">
        <v>211</v>
      </c>
      <c r="B276" s="10" t="s">
        <v>132</v>
      </c>
      <c r="C276" s="12" t="s">
        <v>0</v>
      </c>
      <c r="D276" s="12">
        <v>2</v>
      </c>
      <c r="E276" s="40">
        <v>360</v>
      </c>
      <c r="F276" s="35">
        <f t="shared" si="4"/>
        <v>720</v>
      </c>
    </row>
    <row r="277" spans="1:6" ht="15.75">
      <c r="A277" s="6">
        <v>212</v>
      </c>
      <c r="B277" s="10" t="s">
        <v>133</v>
      </c>
      <c r="C277" s="12" t="s">
        <v>0</v>
      </c>
      <c r="D277" s="12">
        <v>2.5</v>
      </c>
      <c r="E277" s="40">
        <v>350</v>
      </c>
      <c r="F277" s="35">
        <f t="shared" si="4"/>
        <v>875</v>
      </c>
    </row>
    <row r="278" spans="1:6" ht="15.75">
      <c r="A278" s="6">
        <v>213</v>
      </c>
      <c r="B278" s="10" t="s">
        <v>134</v>
      </c>
      <c r="C278" s="12" t="s">
        <v>1</v>
      </c>
      <c r="D278" s="12">
        <v>1</v>
      </c>
      <c r="E278" s="40">
        <v>271</v>
      </c>
      <c r="F278" s="35">
        <f t="shared" si="4"/>
        <v>271</v>
      </c>
    </row>
    <row r="279" spans="1:6" ht="15.75">
      <c r="A279" s="6">
        <v>214</v>
      </c>
      <c r="B279" s="10" t="s">
        <v>135</v>
      </c>
      <c r="C279" s="12" t="s">
        <v>1</v>
      </c>
      <c r="D279" s="12">
        <v>1</v>
      </c>
      <c r="E279" s="40">
        <v>300</v>
      </c>
      <c r="F279" s="35">
        <f t="shared" si="4"/>
        <v>300</v>
      </c>
    </row>
    <row r="280" spans="1:6" ht="15.75">
      <c r="A280" s="6">
        <v>215</v>
      </c>
      <c r="B280" s="10" t="s">
        <v>136</v>
      </c>
      <c r="C280" s="12" t="s">
        <v>43</v>
      </c>
      <c r="D280" s="12">
        <v>2</v>
      </c>
      <c r="E280" s="40">
        <v>150</v>
      </c>
      <c r="F280" s="35">
        <f t="shared" si="4"/>
        <v>300</v>
      </c>
    </row>
    <row r="281" spans="1:6" ht="15.75">
      <c r="A281" s="6">
        <v>216</v>
      </c>
      <c r="B281" s="10" t="s">
        <v>137</v>
      </c>
      <c r="C281" s="12" t="s">
        <v>51</v>
      </c>
      <c r="D281" s="12">
        <v>50</v>
      </c>
      <c r="E281" s="40">
        <v>12</v>
      </c>
      <c r="F281" s="35">
        <f t="shared" si="4"/>
        <v>600</v>
      </c>
    </row>
    <row r="282" spans="1:6" ht="15.75">
      <c r="A282" s="80" t="s">
        <v>138</v>
      </c>
      <c r="B282" s="81"/>
      <c r="C282" s="81"/>
      <c r="D282" s="81"/>
      <c r="E282" s="81"/>
      <c r="F282" s="82"/>
    </row>
    <row r="283" spans="1:11" ht="15.75">
      <c r="A283" s="80" t="s">
        <v>223</v>
      </c>
      <c r="B283" s="81"/>
      <c r="C283" s="81"/>
      <c r="D283" s="81"/>
      <c r="E283" s="81"/>
      <c r="F283" s="82"/>
      <c r="K283" s="46">
        <f>F284</f>
        <v>290558.6</v>
      </c>
    </row>
    <row r="284" spans="1:6" ht="15.75">
      <c r="A284" s="6">
        <v>217</v>
      </c>
      <c r="B284" s="10" t="s">
        <v>251</v>
      </c>
      <c r="C284" s="12" t="s">
        <v>1</v>
      </c>
      <c r="D284" s="12">
        <v>1</v>
      </c>
      <c r="E284" s="41">
        <v>290558.6</v>
      </c>
      <c r="F284" s="35">
        <f t="shared" si="4"/>
        <v>290558.6</v>
      </c>
    </row>
    <row r="285" spans="1:11" ht="15.75">
      <c r="A285" s="80" t="s">
        <v>11</v>
      </c>
      <c r="B285" s="81"/>
      <c r="C285" s="81"/>
      <c r="D285" s="81"/>
      <c r="E285" s="81"/>
      <c r="F285" s="82"/>
      <c r="K285" s="46">
        <f>SUM(F286:F300)</f>
        <v>581117.2</v>
      </c>
    </row>
    <row r="286" spans="1:6" ht="31.5">
      <c r="A286" s="6">
        <v>218</v>
      </c>
      <c r="B286" s="11" t="s">
        <v>139</v>
      </c>
      <c r="C286" s="12" t="s">
        <v>1</v>
      </c>
      <c r="D286" s="12">
        <v>1</v>
      </c>
      <c r="E286" s="38">
        <v>377200</v>
      </c>
      <c r="F286" s="35">
        <f t="shared" si="4"/>
        <v>377200</v>
      </c>
    </row>
    <row r="287" spans="1:6" ht="31.5">
      <c r="A287" s="6">
        <v>219</v>
      </c>
      <c r="B287" s="11" t="s">
        <v>140</v>
      </c>
      <c r="C287" s="12" t="s">
        <v>1</v>
      </c>
      <c r="D287" s="12">
        <v>1</v>
      </c>
      <c r="E287" s="38">
        <v>21240</v>
      </c>
      <c r="F287" s="35">
        <f t="shared" si="4"/>
        <v>21240</v>
      </c>
    </row>
    <row r="288" spans="1:6" ht="31.5">
      <c r="A288" s="6">
        <v>220</v>
      </c>
      <c r="B288" s="11" t="s">
        <v>141</v>
      </c>
      <c r="C288" s="12" t="s">
        <v>1</v>
      </c>
      <c r="D288" s="12">
        <v>1</v>
      </c>
      <c r="E288" s="38">
        <v>15360</v>
      </c>
      <c r="F288" s="35">
        <f t="shared" si="4"/>
        <v>15360</v>
      </c>
    </row>
    <row r="289" spans="1:6" ht="31.5">
      <c r="A289" s="6">
        <v>221</v>
      </c>
      <c r="B289" s="11" t="s">
        <v>142</v>
      </c>
      <c r="C289" s="12" t="s">
        <v>1</v>
      </c>
      <c r="D289" s="12">
        <v>6</v>
      </c>
      <c r="E289" s="38">
        <v>14220</v>
      </c>
      <c r="F289" s="35">
        <f t="shared" si="4"/>
        <v>85320</v>
      </c>
    </row>
    <row r="290" spans="1:6" ht="15.75">
      <c r="A290" s="6">
        <v>222</v>
      </c>
      <c r="B290" s="11" t="s">
        <v>143</v>
      </c>
      <c r="C290" s="12" t="s">
        <v>1</v>
      </c>
      <c r="D290" s="12">
        <v>1</v>
      </c>
      <c r="E290" s="39">
        <v>31541</v>
      </c>
      <c r="F290" s="35">
        <f t="shared" si="4"/>
        <v>31541</v>
      </c>
    </row>
    <row r="291" spans="1:6" ht="15.75">
      <c r="A291" s="6">
        <v>223</v>
      </c>
      <c r="B291" s="11" t="s">
        <v>144</v>
      </c>
      <c r="C291" s="12" t="s">
        <v>1</v>
      </c>
      <c r="D291" s="12">
        <v>1</v>
      </c>
      <c r="E291" s="39">
        <v>30298</v>
      </c>
      <c r="F291" s="35">
        <f t="shared" si="4"/>
        <v>30298</v>
      </c>
    </row>
    <row r="292" spans="1:6" ht="31.5">
      <c r="A292" s="6">
        <v>224</v>
      </c>
      <c r="B292" s="11" t="s">
        <v>145</v>
      </c>
      <c r="C292" s="12" t="s">
        <v>1</v>
      </c>
      <c r="D292" s="12">
        <v>1</v>
      </c>
      <c r="E292" s="38">
        <v>200</v>
      </c>
      <c r="F292" s="35">
        <f t="shared" si="4"/>
        <v>200</v>
      </c>
    </row>
    <row r="293" spans="1:6" ht="15.75">
      <c r="A293" s="6">
        <v>225</v>
      </c>
      <c r="B293" s="11" t="s">
        <v>146</v>
      </c>
      <c r="C293" s="12" t="s">
        <v>0</v>
      </c>
      <c r="D293" s="12">
        <v>48</v>
      </c>
      <c r="E293" s="38">
        <v>50</v>
      </c>
      <c r="F293" s="35">
        <f t="shared" si="4"/>
        <v>2400</v>
      </c>
    </row>
    <row r="294" spans="1:6" ht="15.75">
      <c r="A294" s="6">
        <v>226</v>
      </c>
      <c r="B294" s="11" t="s">
        <v>147</v>
      </c>
      <c r="C294" s="12" t="s">
        <v>0</v>
      </c>
      <c r="D294" s="12">
        <v>58</v>
      </c>
      <c r="E294" s="38">
        <v>40</v>
      </c>
      <c r="F294" s="35">
        <f t="shared" si="4"/>
        <v>2320</v>
      </c>
    </row>
    <row r="295" spans="1:6" ht="15.75">
      <c r="A295" s="6">
        <v>227</v>
      </c>
      <c r="B295" s="11" t="s">
        <v>148</v>
      </c>
      <c r="C295" s="12" t="s">
        <v>0</v>
      </c>
      <c r="D295" s="12">
        <v>16</v>
      </c>
      <c r="E295" s="38">
        <v>45</v>
      </c>
      <c r="F295" s="35">
        <f t="shared" si="4"/>
        <v>720</v>
      </c>
    </row>
    <row r="296" spans="1:6" ht="15.75">
      <c r="A296" s="6">
        <v>228</v>
      </c>
      <c r="B296" s="11" t="s">
        <v>149</v>
      </c>
      <c r="C296" s="12" t="s">
        <v>1</v>
      </c>
      <c r="D296" s="12">
        <v>6</v>
      </c>
      <c r="E296" s="38">
        <v>150</v>
      </c>
      <c r="F296" s="35">
        <f t="shared" si="4"/>
        <v>900</v>
      </c>
    </row>
    <row r="297" spans="1:6" ht="15.75">
      <c r="A297" s="6">
        <v>229</v>
      </c>
      <c r="B297" s="11" t="s">
        <v>150</v>
      </c>
      <c r="C297" s="12" t="s">
        <v>1</v>
      </c>
      <c r="D297" s="12">
        <v>12</v>
      </c>
      <c r="E297" s="38">
        <v>2.85</v>
      </c>
      <c r="F297" s="35">
        <f t="shared" si="4"/>
        <v>34.2</v>
      </c>
    </row>
    <row r="298" spans="1:6" ht="15.75">
      <c r="A298" s="6">
        <v>230</v>
      </c>
      <c r="B298" s="11" t="s">
        <v>151</v>
      </c>
      <c r="C298" s="12" t="s">
        <v>0</v>
      </c>
      <c r="D298" s="12">
        <v>75</v>
      </c>
      <c r="E298" s="38">
        <v>120</v>
      </c>
      <c r="F298" s="35">
        <f t="shared" si="4"/>
        <v>9000</v>
      </c>
    </row>
    <row r="299" spans="1:6" ht="15.75">
      <c r="A299" s="6">
        <v>231</v>
      </c>
      <c r="B299" s="11" t="s">
        <v>152</v>
      </c>
      <c r="C299" s="12" t="s">
        <v>1</v>
      </c>
      <c r="D299" s="12">
        <v>30</v>
      </c>
      <c r="E299" s="38">
        <v>150</v>
      </c>
      <c r="F299" s="35">
        <f t="shared" si="4"/>
        <v>4500</v>
      </c>
    </row>
    <row r="300" spans="1:6" ht="15.75">
      <c r="A300" s="6">
        <v>232</v>
      </c>
      <c r="B300" s="11" t="s">
        <v>153</v>
      </c>
      <c r="C300" s="12" t="s">
        <v>1</v>
      </c>
      <c r="D300" s="12">
        <v>8</v>
      </c>
      <c r="E300" s="38">
        <v>10.5</v>
      </c>
      <c r="F300" s="35">
        <f t="shared" si="4"/>
        <v>84</v>
      </c>
    </row>
    <row r="301" spans="1:6" ht="15.75">
      <c r="A301" s="80" t="s">
        <v>154</v>
      </c>
      <c r="B301" s="81"/>
      <c r="C301" s="81"/>
      <c r="D301" s="81"/>
      <c r="E301" s="81"/>
      <c r="F301" s="82"/>
    </row>
    <row r="302" spans="1:11" ht="15.75">
      <c r="A302" s="80" t="s">
        <v>223</v>
      </c>
      <c r="B302" s="81"/>
      <c r="C302" s="81"/>
      <c r="D302" s="81"/>
      <c r="E302" s="81"/>
      <c r="F302" s="82"/>
      <c r="K302" s="46">
        <f>F303</f>
        <v>568287.965</v>
      </c>
    </row>
    <row r="303" spans="1:6" ht="15.75">
      <c r="A303" s="6">
        <v>233</v>
      </c>
      <c r="B303" s="10" t="s">
        <v>252</v>
      </c>
      <c r="C303" s="22" t="s">
        <v>253</v>
      </c>
      <c r="D303" s="22">
        <v>1</v>
      </c>
      <c r="E303" s="41">
        <v>568287.965</v>
      </c>
      <c r="F303" s="35">
        <f t="shared" si="4"/>
        <v>568287.965</v>
      </c>
    </row>
    <row r="304" spans="1:6" ht="15.75">
      <c r="A304" s="80" t="s">
        <v>155</v>
      </c>
      <c r="B304" s="81"/>
      <c r="C304" s="81"/>
      <c r="D304" s="81"/>
      <c r="E304" s="81"/>
      <c r="F304" s="82"/>
    </row>
    <row r="305" spans="1:11" ht="31.5" customHeight="1">
      <c r="A305" s="84">
        <v>234</v>
      </c>
      <c r="B305" s="86" t="s">
        <v>260</v>
      </c>
      <c r="C305" s="94" t="s">
        <v>81</v>
      </c>
      <c r="D305" s="94">
        <v>1</v>
      </c>
      <c r="E305" s="92">
        <v>347260</v>
      </c>
      <c r="F305" s="90">
        <f t="shared" si="4"/>
        <v>347260</v>
      </c>
      <c r="K305" s="46">
        <f>SUM(F305:F381)</f>
        <v>522532.09199999995</v>
      </c>
    </row>
    <row r="306" spans="1:6" ht="8.25" customHeight="1">
      <c r="A306" s="85"/>
      <c r="B306" s="87"/>
      <c r="C306" s="95"/>
      <c r="D306" s="95"/>
      <c r="E306" s="93"/>
      <c r="F306" s="91"/>
    </row>
    <row r="307" spans="1:6" ht="31.5">
      <c r="A307" s="84">
        <v>235</v>
      </c>
      <c r="B307" s="11" t="s">
        <v>156</v>
      </c>
      <c r="C307" s="12" t="s">
        <v>1</v>
      </c>
      <c r="D307" s="12">
        <v>1</v>
      </c>
      <c r="E307" s="38">
        <v>5000</v>
      </c>
      <c r="F307" s="35">
        <f t="shared" si="4"/>
        <v>5000</v>
      </c>
    </row>
    <row r="308" spans="1:6" ht="31.5">
      <c r="A308" s="85"/>
      <c r="B308" s="11" t="s">
        <v>157</v>
      </c>
      <c r="C308" s="12" t="s">
        <v>1</v>
      </c>
      <c r="D308" s="12">
        <v>1</v>
      </c>
      <c r="E308" s="38">
        <v>1134</v>
      </c>
      <c r="F308" s="35">
        <f t="shared" si="4"/>
        <v>1134</v>
      </c>
    </row>
    <row r="309" spans="1:6" ht="15.75">
      <c r="A309" s="84">
        <v>236</v>
      </c>
      <c r="B309" s="11" t="s">
        <v>158</v>
      </c>
      <c r="C309" s="12" t="s">
        <v>1</v>
      </c>
      <c r="D309" s="12">
        <v>1</v>
      </c>
      <c r="E309" s="38">
        <v>25200</v>
      </c>
      <c r="F309" s="35">
        <f t="shared" si="4"/>
        <v>25200</v>
      </c>
    </row>
    <row r="310" spans="1:6" ht="15.75">
      <c r="A310" s="85"/>
      <c r="B310" s="11" t="s">
        <v>159</v>
      </c>
      <c r="C310" s="12" t="s">
        <v>1</v>
      </c>
      <c r="D310" s="12">
        <v>1</v>
      </c>
      <c r="E310" s="38">
        <v>957</v>
      </c>
      <c r="F310" s="35">
        <f t="shared" si="4"/>
        <v>957</v>
      </c>
    </row>
    <row r="311" spans="1:6" ht="31.5">
      <c r="A311" s="84">
        <v>237</v>
      </c>
      <c r="B311" s="11" t="s">
        <v>161</v>
      </c>
      <c r="C311" s="12" t="s">
        <v>1</v>
      </c>
      <c r="D311" s="12">
        <v>1</v>
      </c>
      <c r="E311" s="38">
        <v>4910</v>
      </c>
      <c r="F311" s="35">
        <f t="shared" si="4"/>
        <v>4910</v>
      </c>
    </row>
    <row r="312" spans="1:6" ht="31.5">
      <c r="A312" s="85"/>
      <c r="B312" s="11" t="s">
        <v>160</v>
      </c>
      <c r="C312" s="12" t="s">
        <v>1</v>
      </c>
      <c r="D312" s="12">
        <v>1</v>
      </c>
      <c r="E312" s="38">
        <v>4910</v>
      </c>
      <c r="F312" s="35">
        <f t="shared" si="4"/>
        <v>4910</v>
      </c>
    </row>
    <row r="313" spans="1:6" ht="31.5">
      <c r="A313" s="84">
        <v>238</v>
      </c>
      <c r="B313" s="11" t="s">
        <v>162</v>
      </c>
      <c r="C313" s="12" t="s">
        <v>1</v>
      </c>
      <c r="D313" s="12">
        <v>1</v>
      </c>
      <c r="E313" s="38">
        <v>4910</v>
      </c>
      <c r="F313" s="35">
        <f t="shared" si="4"/>
        <v>4910</v>
      </c>
    </row>
    <row r="314" spans="1:6" ht="31.5">
      <c r="A314" s="85"/>
      <c r="B314" s="11" t="s">
        <v>164</v>
      </c>
      <c r="C314" s="12" t="s">
        <v>1</v>
      </c>
      <c r="D314" s="12">
        <v>1</v>
      </c>
      <c r="E314" s="38">
        <v>4910</v>
      </c>
      <c r="F314" s="35">
        <f t="shared" si="4"/>
        <v>4910</v>
      </c>
    </row>
    <row r="315" spans="1:6" ht="31.5">
      <c r="A315" s="84">
        <v>239</v>
      </c>
      <c r="B315" s="11" t="s">
        <v>163</v>
      </c>
      <c r="C315" s="12" t="s">
        <v>1</v>
      </c>
      <c r="D315" s="12">
        <v>1</v>
      </c>
      <c r="E315" s="38">
        <v>4910</v>
      </c>
      <c r="F315" s="35">
        <f t="shared" si="4"/>
        <v>4910</v>
      </c>
    </row>
    <row r="316" spans="1:6" ht="15.75">
      <c r="A316" s="85"/>
      <c r="B316" s="11" t="s">
        <v>165</v>
      </c>
      <c r="C316" s="12" t="s">
        <v>1</v>
      </c>
      <c r="D316" s="12">
        <v>1</v>
      </c>
      <c r="E316" s="40">
        <v>520</v>
      </c>
      <c r="F316" s="35">
        <f t="shared" si="4"/>
        <v>520</v>
      </c>
    </row>
    <row r="317" spans="1:6" ht="15.75">
      <c r="A317" s="84">
        <v>240</v>
      </c>
      <c r="B317" s="11" t="s">
        <v>166</v>
      </c>
      <c r="C317" s="12" t="s">
        <v>1</v>
      </c>
      <c r="D317" s="12">
        <v>1</v>
      </c>
      <c r="E317" s="40">
        <v>120</v>
      </c>
      <c r="F317" s="35">
        <f t="shared" si="4"/>
        <v>120</v>
      </c>
    </row>
    <row r="318" spans="1:6" ht="15.75">
      <c r="A318" s="85"/>
      <c r="B318" s="11" t="s">
        <v>25</v>
      </c>
      <c r="C318" s="12" t="s">
        <v>1</v>
      </c>
      <c r="D318" s="12">
        <v>1</v>
      </c>
      <c r="E318" s="39">
        <v>340</v>
      </c>
      <c r="F318" s="35">
        <f t="shared" si="4"/>
        <v>340</v>
      </c>
    </row>
    <row r="319" spans="1:6" ht="31.5">
      <c r="A319" s="84">
        <v>241</v>
      </c>
      <c r="B319" s="11" t="s">
        <v>26</v>
      </c>
      <c r="C319" s="12" t="s">
        <v>1</v>
      </c>
      <c r="D319" s="12">
        <v>1</v>
      </c>
      <c r="E319" s="39">
        <v>370</v>
      </c>
      <c r="F319" s="35">
        <f t="shared" si="4"/>
        <v>370</v>
      </c>
    </row>
    <row r="320" spans="1:6" ht="15.75">
      <c r="A320" s="85"/>
      <c r="B320" s="10" t="s">
        <v>169</v>
      </c>
      <c r="C320" s="12" t="s">
        <v>1</v>
      </c>
      <c r="D320" s="12">
        <v>1</v>
      </c>
      <c r="E320" s="40">
        <v>525</v>
      </c>
      <c r="F320" s="35">
        <f t="shared" si="4"/>
        <v>525</v>
      </c>
    </row>
    <row r="321" spans="1:6" ht="15.75">
      <c r="A321" s="80" t="s">
        <v>167</v>
      </c>
      <c r="B321" s="81"/>
      <c r="C321" s="81"/>
      <c r="D321" s="81"/>
      <c r="E321" s="81"/>
      <c r="F321" s="82"/>
    </row>
    <row r="322" spans="1:6" ht="15.75">
      <c r="A322" s="6">
        <v>242</v>
      </c>
      <c r="B322" s="10" t="s">
        <v>168</v>
      </c>
      <c r="C322" s="12" t="s">
        <v>1</v>
      </c>
      <c r="D322" s="12">
        <v>4</v>
      </c>
      <c r="E322" s="40">
        <v>450</v>
      </c>
      <c r="F322" s="35">
        <f t="shared" si="4"/>
        <v>1800</v>
      </c>
    </row>
    <row r="323" spans="1:6" ht="15.75">
      <c r="A323" s="6">
        <v>243</v>
      </c>
      <c r="B323" s="10" t="s">
        <v>170</v>
      </c>
      <c r="C323" s="12" t="s">
        <v>1</v>
      </c>
      <c r="D323" s="12">
        <v>14</v>
      </c>
      <c r="E323" s="40">
        <v>520</v>
      </c>
      <c r="F323" s="35">
        <f t="shared" si="4"/>
        <v>7280</v>
      </c>
    </row>
    <row r="324" spans="1:6" ht="15.75">
      <c r="A324" s="6">
        <v>244</v>
      </c>
      <c r="B324" s="10" t="s">
        <v>171</v>
      </c>
      <c r="C324" s="12" t="s">
        <v>1</v>
      </c>
      <c r="D324" s="12">
        <v>14</v>
      </c>
      <c r="E324" s="40">
        <v>120</v>
      </c>
      <c r="F324" s="35">
        <f t="shared" si="4"/>
        <v>1680</v>
      </c>
    </row>
    <row r="325" spans="1:6" ht="15.75">
      <c r="A325" s="80" t="s">
        <v>172</v>
      </c>
      <c r="B325" s="81"/>
      <c r="C325" s="81"/>
      <c r="D325" s="81"/>
      <c r="E325" s="81"/>
      <c r="F325" s="82"/>
    </row>
    <row r="326" spans="1:6" ht="15.75">
      <c r="A326" s="6">
        <v>245</v>
      </c>
      <c r="B326" s="10" t="s">
        <v>173</v>
      </c>
      <c r="C326" s="12" t="s">
        <v>1</v>
      </c>
      <c r="D326" s="12">
        <v>1</v>
      </c>
      <c r="E326" s="40">
        <v>520.1</v>
      </c>
      <c r="F326" s="35">
        <f t="shared" si="4"/>
        <v>520.1</v>
      </c>
    </row>
    <row r="327" spans="1:6" ht="15.75">
      <c r="A327" s="6">
        <v>246</v>
      </c>
      <c r="B327" s="10" t="s">
        <v>174</v>
      </c>
      <c r="C327" s="12" t="s">
        <v>1</v>
      </c>
      <c r="D327" s="12">
        <v>1</v>
      </c>
      <c r="E327" s="40">
        <v>620.4</v>
      </c>
      <c r="F327" s="35">
        <f t="shared" si="4"/>
        <v>620.4</v>
      </c>
    </row>
    <row r="328" spans="1:6" ht="15.75">
      <c r="A328" s="6">
        <v>247</v>
      </c>
      <c r="B328" s="10" t="s">
        <v>175</v>
      </c>
      <c r="C328" s="12" t="s">
        <v>1</v>
      </c>
      <c r="D328" s="12">
        <v>2</v>
      </c>
      <c r="E328" s="40">
        <v>110.27</v>
      </c>
      <c r="F328" s="35">
        <f t="shared" si="4"/>
        <v>220.54</v>
      </c>
    </row>
    <row r="329" spans="1:6" ht="15.75">
      <c r="A329" s="6">
        <v>248</v>
      </c>
      <c r="B329" s="10" t="s">
        <v>176</v>
      </c>
      <c r="C329" s="12" t="s">
        <v>1</v>
      </c>
      <c r="D329" s="12">
        <v>1</v>
      </c>
      <c r="E329" s="40">
        <v>250.3</v>
      </c>
      <c r="F329" s="35">
        <f t="shared" si="4"/>
        <v>250.3</v>
      </c>
    </row>
    <row r="330" spans="1:6" ht="15.75">
      <c r="A330" s="80" t="s">
        <v>177</v>
      </c>
      <c r="B330" s="81"/>
      <c r="C330" s="81"/>
      <c r="D330" s="81"/>
      <c r="E330" s="81"/>
      <c r="F330" s="82"/>
    </row>
    <row r="331" spans="1:6" ht="15.75">
      <c r="A331" s="6">
        <v>249</v>
      </c>
      <c r="B331" s="10" t="s">
        <v>178</v>
      </c>
      <c r="C331" s="12" t="s">
        <v>1</v>
      </c>
      <c r="D331" s="12">
        <v>2</v>
      </c>
      <c r="E331" s="40">
        <v>540.3</v>
      </c>
      <c r="F331" s="35">
        <f t="shared" si="4"/>
        <v>1080.6</v>
      </c>
    </row>
    <row r="332" spans="1:6" ht="15.75">
      <c r="A332" s="6">
        <v>250</v>
      </c>
      <c r="B332" s="10" t="s">
        <v>221</v>
      </c>
      <c r="C332" s="12" t="s">
        <v>1</v>
      </c>
      <c r="D332" s="12">
        <v>3</v>
      </c>
      <c r="E332" s="40">
        <v>505.1</v>
      </c>
      <c r="F332" s="35">
        <f t="shared" si="4"/>
        <v>1515.3000000000002</v>
      </c>
    </row>
    <row r="333" spans="1:6" ht="15.75">
      <c r="A333" s="6">
        <v>251</v>
      </c>
      <c r="B333" s="10" t="s">
        <v>179</v>
      </c>
      <c r="C333" s="12" t="s">
        <v>1</v>
      </c>
      <c r="D333" s="12">
        <v>9</v>
      </c>
      <c r="E333" s="40">
        <v>495.1</v>
      </c>
      <c r="F333" s="35">
        <f t="shared" si="4"/>
        <v>4455.900000000001</v>
      </c>
    </row>
    <row r="334" spans="1:6" ht="15.75">
      <c r="A334" s="6">
        <v>252</v>
      </c>
      <c r="B334" s="10" t="s">
        <v>180</v>
      </c>
      <c r="C334" s="12" t="s">
        <v>1</v>
      </c>
      <c r="D334" s="12">
        <v>10</v>
      </c>
      <c r="E334" s="40">
        <v>458.2</v>
      </c>
      <c r="F334" s="35">
        <f t="shared" si="4"/>
        <v>4582</v>
      </c>
    </row>
    <row r="335" spans="1:6" ht="15.75">
      <c r="A335" s="6">
        <v>253</v>
      </c>
      <c r="B335" s="10" t="s">
        <v>181</v>
      </c>
      <c r="C335" s="12" t="s">
        <v>1</v>
      </c>
      <c r="D335" s="12">
        <v>7</v>
      </c>
      <c r="E335" s="40">
        <v>431.2</v>
      </c>
      <c r="F335" s="35">
        <f t="shared" si="4"/>
        <v>3018.4</v>
      </c>
    </row>
    <row r="336" spans="1:6" ht="15.75">
      <c r="A336" s="6">
        <v>254</v>
      </c>
      <c r="B336" s="10" t="s">
        <v>220</v>
      </c>
      <c r="C336" s="12" t="s">
        <v>1</v>
      </c>
      <c r="D336" s="12">
        <v>1</v>
      </c>
      <c r="E336" s="40">
        <v>501.48</v>
      </c>
      <c r="F336" s="35">
        <f aca="true" t="shared" si="5" ref="F336:F381">D336*E336</f>
        <v>501.48</v>
      </c>
    </row>
    <row r="337" spans="1:6" ht="15.75">
      <c r="A337" s="6">
        <v>255</v>
      </c>
      <c r="B337" s="10" t="s">
        <v>182</v>
      </c>
      <c r="C337" s="12" t="s">
        <v>1</v>
      </c>
      <c r="D337" s="12">
        <v>1</v>
      </c>
      <c r="E337" s="40">
        <v>428.58</v>
      </c>
      <c r="F337" s="35">
        <f t="shared" si="5"/>
        <v>428.58</v>
      </c>
    </row>
    <row r="338" spans="1:6" ht="15.75">
      <c r="A338" s="6">
        <v>256</v>
      </c>
      <c r="B338" s="10" t="s">
        <v>183</v>
      </c>
      <c r="C338" s="12" t="s">
        <v>1</v>
      </c>
      <c r="D338" s="12">
        <v>1</v>
      </c>
      <c r="E338" s="40">
        <v>412.31</v>
      </c>
      <c r="F338" s="35">
        <f t="shared" si="5"/>
        <v>412.31</v>
      </c>
    </row>
    <row r="339" spans="1:6" ht="15.75">
      <c r="A339" s="6">
        <v>257</v>
      </c>
      <c r="B339" s="10" t="s">
        <v>184</v>
      </c>
      <c r="C339" s="12" t="s">
        <v>1</v>
      </c>
      <c r="D339" s="12">
        <v>1</v>
      </c>
      <c r="E339" s="40">
        <v>402.42</v>
      </c>
      <c r="F339" s="35">
        <f t="shared" si="5"/>
        <v>402.42</v>
      </c>
    </row>
    <row r="340" spans="1:6" ht="15.75">
      <c r="A340" s="6">
        <v>258</v>
      </c>
      <c r="B340" s="10" t="s">
        <v>222</v>
      </c>
      <c r="C340" s="12" t="s">
        <v>1</v>
      </c>
      <c r="D340" s="12">
        <v>2</v>
      </c>
      <c r="E340" s="40">
        <v>495.85</v>
      </c>
      <c r="F340" s="35">
        <f t="shared" si="5"/>
        <v>991.7</v>
      </c>
    </row>
    <row r="341" spans="1:6" ht="15.75">
      <c r="A341" s="6">
        <v>259</v>
      </c>
      <c r="B341" s="10" t="s">
        <v>185</v>
      </c>
      <c r="C341" s="12" t="s">
        <v>1</v>
      </c>
      <c r="D341" s="12">
        <v>3</v>
      </c>
      <c r="E341" s="40">
        <v>428.25</v>
      </c>
      <c r="F341" s="35">
        <f t="shared" si="5"/>
        <v>1284.75</v>
      </c>
    </row>
    <row r="342" spans="1:6" ht="15.75">
      <c r="A342" s="6">
        <v>260</v>
      </c>
      <c r="B342" s="10" t="s">
        <v>186</v>
      </c>
      <c r="C342" s="12" t="s">
        <v>1</v>
      </c>
      <c r="D342" s="12">
        <v>3</v>
      </c>
      <c r="E342" s="40">
        <v>402.11</v>
      </c>
      <c r="F342" s="35">
        <f t="shared" si="5"/>
        <v>1206.33</v>
      </c>
    </row>
    <row r="343" spans="1:6" ht="15.75">
      <c r="A343" s="6">
        <v>261</v>
      </c>
      <c r="B343" s="10" t="s">
        <v>187</v>
      </c>
      <c r="C343" s="12" t="s">
        <v>1</v>
      </c>
      <c r="D343" s="12">
        <v>1</v>
      </c>
      <c r="E343" s="40">
        <v>398.5</v>
      </c>
      <c r="F343" s="35">
        <f t="shared" si="5"/>
        <v>398.5</v>
      </c>
    </row>
    <row r="344" spans="1:6" ht="15.75">
      <c r="A344" s="6">
        <v>262</v>
      </c>
      <c r="B344" s="10" t="s">
        <v>188</v>
      </c>
      <c r="C344" s="12" t="s">
        <v>1</v>
      </c>
      <c r="D344" s="12">
        <v>8</v>
      </c>
      <c r="E344" s="40">
        <v>125</v>
      </c>
      <c r="F344" s="35">
        <f t="shared" si="5"/>
        <v>1000</v>
      </c>
    </row>
    <row r="345" spans="1:6" ht="15.75">
      <c r="A345" s="6">
        <v>263</v>
      </c>
      <c r="B345" s="10" t="s">
        <v>189</v>
      </c>
      <c r="C345" s="12" t="s">
        <v>1</v>
      </c>
      <c r="D345" s="12">
        <v>13</v>
      </c>
      <c r="E345" s="40">
        <v>125</v>
      </c>
      <c r="F345" s="35">
        <f t="shared" si="5"/>
        <v>1625</v>
      </c>
    </row>
    <row r="346" spans="1:6" ht="15.75">
      <c r="A346" s="6">
        <v>264</v>
      </c>
      <c r="B346" s="10" t="s">
        <v>190</v>
      </c>
      <c r="C346" s="12" t="s">
        <v>1</v>
      </c>
      <c r="D346" s="12">
        <v>14</v>
      </c>
      <c r="E346" s="40">
        <v>125</v>
      </c>
      <c r="F346" s="35">
        <f t="shared" si="5"/>
        <v>1750</v>
      </c>
    </row>
    <row r="347" spans="1:6" ht="15.75">
      <c r="A347" s="6">
        <v>265</v>
      </c>
      <c r="B347" s="10" t="s">
        <v>12</v>
      </c>
      <c r="C347" s="12" t="s">
        <v>1</v>
      </c>
      <c r="D347" s="12">
        <v>9</v>
      </c>
      <c r="E347" s="40">
        <v>125</v>
      </c>
      <c r="F347" s="35">
        <f t="shared" si="5"/>
        <v>1125</v>
      </c>
    </row>
    <row r="348" spans="1:6" ht="15.75">
      <c r="A348" s="80" t="s">
        <v>191</v>
      </c>
      <c r="B348" s="81"/>
      <c r="C348" s="81"/>
      <c r="D348" s="81"/>
      <c r="E348" s="81"/>
      <c r="F348" s="82"/>
    </row>
    <row r="349" spans="1:6" ht="15.75">
      <c r="A349" s="6">
        <v>266</v>
      </c>
      <c r="B349" s="10" t="s">
        <v>192</v>
      </c>
      <c r="C349" s="12" t="s">
        <v>0</v>
      </c>
      <c r="D349" s="12">
        <v>2</v>
      </c>
      <c r="E349" s="40">
        <v>150</v>
      </c>
      <c r="F349" s="35">
        <f t="shared" si="5"/>
        <v>300</v>
      </c>
    </row>
    <row r="350" spans="1:6" ht="15.75">
      <c r="A350" s="6">
        <v>267</v>
      </c>
      <c r="B350" s="10" t="s">
        <v>218</v>
      </c>
      <c r="C350" s="12" t="s">
        <v>0</v>
      </c>
      <c r="D350" s="12">
        <v>10</v>
      </c>
      <c r="E350" s="40">
        <v>109</v>
      </c>
      <c r="F350" s="35">
        <f t="shared" si="5"/>
        <v>1090</v>
      </c>
    </row>
    <row r="351" spans="1:6" ht="15.75">
      <c r="A351" s="6">
        <v>268</v>
      </c>
      <c r="B351" s="10" t="s">
        <v>193</v>
      </c>
      <c r="C351" s="12" t="s">
        <v>0</v>
      </c>
      <c r="D351" s="12">
        <v>14</v>
      </c>
      <c r="E351" s="40">
        <v>109</v>
      </c>
      <c r="F351" s="35">
        <f t="shared" si="5"/>
        <v>1526</v>
      </c>
    </row>
    <row r="352" spans="1:6" ht="15.75">
      <c r="A352" s="6">
        <v>269</v>
      </c>
      <c r="B352" s="10" t="s">
        <v>194</v>
      </c>
      <c r="C352" s="12" t="s">
        <v>0</v>
      </c>
      <c r="D352" s="12">
        <v>24</v>
      </c>
      <c r="E352" s="40">
        <v>109</v>
      </c>
      <c r="F352" s="35">
        <f t="shared" si="5"/>
        <v>2616</v>
      </c>
    </row>
    <row r="353" spans="1:6" ht="15.75">
      <c r="A353" s="6">
        <v>270</v>
      </c>
      <c r="B353" s="10" t="s">
        <v>195</v>
      </c>
      <c r="C353" s="12" t="s">
        <v>0</v>
      </c>
      <c r="D353" s="12">
        <v>25</v>
      </c>
      <c r="E353" s="40">
        <v>109</v>
      </c>
      <c r="F353" s="35">
        <f t="shared" si="5"/>
        <v>2725</v>
      </c>
    </row>
    <row r="354" spans="1:6" ht="15.75">
      <c r="A354" s="80" t="s">
        <v>196</v>
      </c>
      <c r="B354" s="81"/>
      <c r="C354" s="81"/>
      <c r="D354" s="81"/>
      <c r="E354" s="81"/>
      <c r="F354" s="82"/>
    </row>
    <row r="355" spans="1:6" ht="15.75">
      <c r="A355" s="6">
        <v>271</v>
      </c>
      <c r="B355" s="10" t="s">
        <v>197</v>
      </c>
      <c r="C355" s="12" t="s">
        <v>0</v>
      </c>
      <c r="D355" s="12">
        <v>2</v>
      </c>
      <c r="E355" s="40">
        <v>45.49</v>
      </c>
      <c r="F355" s="35">
        <f t="shared" si="5"/>
        <v>90.98</v>
      </c>
    </row>
    <row r="356" spans="1:6" ht="15.75">
      <c r="A356" s="6">
        <v>272</v>
      </c>
      <c r="B356" s="10" t="s">
        <v>197</v>
      </c>
      <c r="C356" s="12" t="s">
        <v>0</v>
      </c>
      <c r="D356" s="12">
        <v>10</v>
      </c>
      <c r="E356" s="40">
        <v>32.59</v>
      </c>
      <c r="F356" s="35">
        <f t="shared" si="5"/>
        <v>325.90000000000003</v>
      </c>
    </row>
    <row r="357" spans="1:6" ht="15.75">
      <c r="A357" s="6">
        <v>273</v>
      </c>
      <c r="B357" s="10" t="s">
        <v>197</v>
      </c>
      <c r="C357" s="12" t="s">
        <v>0</v>
      </c>
      <c r="D357" s="12">
        <v>14</v>
      </c>
      <c r="E357" s="40">
        <v>39.48</v>
      </c>
      <c r="F357" s="35">
        <f t="shared" si="5"/>
        <v>552.7199999999999</v>
      </c>
    </row>
    <row r="358" spans="1:6" ht="15.75">
      <c r="A358" s="6">
        <v>274</v>
      </c>
      <c r="B358" s="10" t="s">
        <v>197</v>
      </c>
      <c r="C358" s="12" t="s">
        <v>0</v>
      </c>
      <c r="D358" s="12">
        <v>24</v>
      </c>
      <c r="E358" s="40">
        <v>39.88</v>
      </c>
      <c r="F358" s="35">
        <f t="shared" si="5"/>
        <v>957.1200000000001</v>
      </c>
    </row>
    <row r="359" spans="1:6" ht="15.75">
      <c r="A359" s="6">
        <v>275</v>
      </c>
      <c r="B359" s="10" t="s">
        <v>197</v>
      </c>
      <c r="C359" s="12" t="s">
        <v>0</v>
      </c>
      <c r="D359" s="12">
        <v>25</v>
      </c>
      <c r="E359" s="40">
        <v>39.33</v>
      </c>
      <c r="F359" s="35">
        <f t="shared" si="5"/>
        <v>983.25</v>
      </c>
    </row>
    <row r="360" spans="1:6" ht="15.75">
      <c r="A360" s="6">
        <v>276</v>
      </c>
      <c r="B360" s="10" t="s">
        <v>207</v>
      </c>
      <c r="C360" s="12" t="s">
        <v>1</v>
      </c>
      <c r="D360" s="12">
        <v>2</v>
      </c>
      <c r="E360" s="40">
        <v>100</v>
      </c>
      <c r="F360" s="35">
        <f t="shared" si="5"/>
        <v>200</v>
      </c>
    </row>
    <row r="361" spans="1:6" ht="15.75">
      <c r="A361" s="6">
        <v>277</v>
      </c>
      <c r="B361" s="10" t="s">
        <v>198</v>
      </c>
      <c r="C361" s="12" t="s">
        <v>1</v>
      </c>
      <c r="D361" s="12">
        <v>3</v>
      </c>
      <c r="E361" s="40">
        <v>2.75</v>
      </c>
      <c r="F361" s="35">
        <f t="shared" si="5"/>
        <v>8.25</v>
      </c>
    </row>
    <row r="362" spans="1:6" ht="15.75">
      <c r="A362" s="6">
        <v>278</v>
      </c>
      <c r="B362" s="10" t="s">
        <v>219</v>
      </c>
      <c r="C362" s="12" t="s">
        <v>1</v>
      </c>
      <c r="D362" s="12">
        <v>2</v>
      </c>
      <c r="E362" s="40">
        <v>2.75</v>
      </c>
      <c r="F362" s="35">
        <f t="shared" si="5"/>
        <v>5.5</v>
      </c>
    </row>
    <row r="363" spans="1:6" ht="15.75">
      <c r="A363" s="6">
        <v>279</v>
      </c>
      <c r="B363" s="10" t="s">
        <v>199</v>
      </c>
      <c r="C363" s="12" t="s">
        <v>1</v>
      </c>
      <c r="D363" s="12">
        <v>9</v>
      </c>
      <c r="E363" s="40">
        <v>2.75</v>
      </c>
      <c r="F363" s="35">
        <f t="shared" si="5"/>
        <v>24.75</v>
      </c>
    </row>
    <row r="364" spans="1:6" ht="15.75">
      <c r="A364" s="6">
        <v>280</v>
      </c>
      <c r="B364" s="10" t="s">
        <v>200</v>
      </c>
      <c r="C364" s="12" t="s">
        <v>1</v>
      </c>
      <c r="D364" s="12">
        <v>10</v>
      </c>
      <c r="E364" s="40">
        <v>2.75</v>
      </c>
      <c r="F364" s="35">
        <f t="shared" si="5"/>
        <v>27.5</v>
      </c>
    </row>
    <row r="365" spans="1:6" ht="15.75">
      <c r="A365" s="6">
        <v>281</v>
      </c>
      <c r="B365" s="10" t="s">
        <v>201</v>
      </c>
      <c r="C365" s="12" t="s">
        <v>1</v>
      </c>
      <c r="D365" s="12">
        <v>7</v>
      </c>
      <c r="E365" s="40">
        <v>2.75</v>
      </c>
      <c r="F365" s="35">
        <f t="shared" si="5"/>
        <v>19.25</v>
      </c>
    </row>
    <row r="366" spans="1:6" ht="15.75">
      <c r="A366" s="6">
        <v>282</v>
      </c>
      <c r="B366" s="10" t="s">
        <v>202</v>
      </c>
      <c r="C366" s="12" t="s">
        <v>1</v>
      </c>
      <c r="D366" s="12">
        <v>17</v>
      </c>
      <c r="E366" s="40">
        <v>2.75</v>
      </c>
      <c r="F366" s="35">
        <f t="shared" si="5"/>
        <v>46.75</v>
      </c>
    </row>
    <row r="367" spans="1:6" ht="15.75">
      <c r="A367" s="6">
        <v>283</v>
      </c>
      <c r="B367" s="10" t="s">
        <v>203</v>
      </c>
      <c r="C367" s="12" t="s">
        <v>1</v>
      </c>
      <c r="D367" s="12">
        <v>5</v>
      </c>
      <c r="E367" s="40">
        <v>4.75</v>
      </c>
      <c r="F367" s="35">
        <f t="shared" si="5"/>
        <v>23.75</v>
      </c>
    </row>
    <row r="368" spans="1:6" ht="15.75">
      <c r="A368" s="6">
        <v>284</v>
      </c>
      <c r="B368" s="10" t="s">
        <v>204</v>
      </c>
      <c r="C368" s="12" t="s">
        <v>1</v>
      </c>
      <c r="D368" s="12">
        <v>9</v>
      </c>
      <c r="E368" s="40">
        <v>2.75</v>
      </c>
      <c r="F368" s="35">
        <f t="shared" si="5"/>
        <v>24.75</v>
      </c>
    </row>
    <row r="369" spans="1:6" ht="15.75">
      <c r="A369" s="6">
        <v>285</v>
      </c>
      <c r="B369" s="10" t="s">
        <v>205</v>
      </c>
      <c r="C369" s="12" t="s">
        <v>1</v>
      </c>
      <c r="D369" s="12">
        <v>11</v>
      </c>
      <c r="E369" s="40">
        <v>2.75</v>
      </c>
      <c r="F369" s="35">
        <f t="shared" si="5"/>
        <v>30.25</v>
      </c>
    </row>
    <row r="370" spans="1:6" ht="15.75">
      <c r="A370" s="6">
        <v>286</v>
      </c>
      <c r="B370" s="10" t="s">
        <v>206</v>
      </c>
      <c r="C370" s="12" t="s">
        <v>1</v>
      </c>
      <c r="D370" s="12">
        <v>7</v>
      </c>
      <c r="E370" s="40">
        <v>3.75</v>
      </c>
      <c r="F370" s="35">
        <f t="shared" si="5"/>
        <v>26.25</v>
      </c>
    </row>
    <row r="371" spans="1:6" ht="15.75">
      <c r="A371" s="6">
        <v>287</v>
      </c>
      <c r="B371" s="11" t="s">
        <v>254</v>
      </c>
      <c r="C371" s="12" t="s">
        <v>256</v>
      </c>
      <c r="D371" s="12">
        <v>0.025</v>
      </c>
      <c r="E371" s="40">
        <v>95283.6</v>
      </c>
      <c r="F371" s="35">
        <f t="shared" si="5"/>
        <v>2382.09</v>
      </c>
    </row>
    <row r="372" spans="1:6" ht="15.75">
      <c r="A372" s="6">
        <v>288</v>
      </c>
      <c r="B372" s="11" t="s">
        <v>255</v>
      </c>
      <c r="C372" s="12" t="s">
        <v>256</v>
      </c>
      <c r="D372" s="12">
        <v>0.045</v>
      </c>
      <c r="E372" s="40">
        <v>90283.6</v>
      </c>
      <c r="F372" s="35">
        <f t="shared" si="5"/>
        <v>4062.762</v>
      </c>
    </row>
    <row r="373" spans="1:6" ht="15.75">
      <c r="A373" s="6">
        <v>289</v>
      </c>
      <c r="B373" s="11" t="s">
        <v>208</v>
      </c>
      <c r="C373" s="12" t="s">
        <v>51</v>
      </c>
      <c r="D373" s="12">
        <v>25</v>
      </c>
      <c r="E373" s="40">
        <v>12</v>
      </c>
      <c r="F373" s="35">
        <f t="shared" si="5"/>
        <v>300</v>
      </c>
    </row>
    <row r="374" spans="1:6" ht="15.75">
      <c r="A374" s="80" t="s">
        <v>209</v>
      </c>
      <c r="B374" s="81"/>
      <c r="C374" s="81"/>
      <c r="D374" s="81"/>
      <c r="E374" s="81"/>
      <c r="F374" s="82"/>
    </row>
    <row r="375" spans="1:6" ht="15.75">
      <c r="A375" s="6">
        <v>290</v>
      </c>
      <c r="B375" s="10" t="s">
        <v>210</v>
      </c>
      <c r="C375" s="12" t="s">
        <v>1</v>
      </c>
      <c r="D375" s="12">
        <v>8</v>
      </c>
      <c r="E375" s="41">
        <v>6232</v>
      </c>
      <c r="F375" s="35">
        <f t="shared" si="5"/>
        <v>49856</v>
      </c>
    </row>
    <row r="376" spans="1:6" ht="15.75">
      <c r="A376" s="6">
        <v>291</v>
      </c>
      <c r="B376" s="10" t="s">
        <v>217</v>
      </c>
      <c r="C376" s="12" t="s">
        <v>1</v>
      </c>
      <c r="D376" s="12">
        <v>2</v>
      </c>
      <c r="E376" s="41">
        <v>3115.83</v>
      </c>
      <c r="F376" s="35">
        <f t="shared" si="5"/>
        <v>6231.66</v>
      </c>
    </row>
    <row r="377" spans="1:6" ht="15.75">
      <c r="A377" s="6">
        <v>292</v>
      </c>
      <c r="B377" s="10" t="s">
        <v>212</v>
      </c>
      <c r="C377" s="12" t="s">
        <v>1</v>
      </c>
      <c r="D377" s="12">
        <v>1</v>
      </c>
      <c r="E377" s="41">
        <v>606</v>
      </c>
      <c r="F377" s="35">
        <f t="shared" si="5"/>
        <v>606</v>
      </c>
    </row>
    <row r="378" spans="1:6" ht="15.75">
      <c r="A378" s="6">
        <v>293</v>
      </c>
      <c r="B378" s="10" t="s">
        <v>211</v>
      </c>
      <c r="C378" s="12" t="s">
        <v>1</v>
      </c>
      <c r="D378" s="12">
        <v>1</v>
      </c>
      <c r="E378" s="41">
        <v>464</v>
      </c>
      <c r="F378" s="35">
        <f t="shared" si="5"/>
        <v>464</v>
      </c>
    </row>
    <row r="379" spans="1:6" ht="15.75">
      <c r="A379" s="6">
        <v>294</v>
      </c>
      <c r="B379" s="10" t="s">
        <v>213</v>
      </c>
      <c r="C379" s="12" t="s">
        <v>1</v>
      </c>
      <c r="D379" s="12">
        <v>1</v>
      </c>
      <c r="E379" s="41">
        <v>320</v>
      </c>
      <c r="F379" s="35">
        <f t="shared" si="5"/>
        <v>320</v>
      </c>
    </row>
    <row r="380" spans="1:6" ht="15.75">
      <c r="A380" s="6">
        <v>295</v>
      </c>
      <c r="B380" s="10" t="s">
        <v>214</v>
      </c>
      <c r="C380" s="12" t="s">
        <v>43</v>
      </c>
      <c r="D380" s="12">
        <v>6</v>
      </c>
      <c r="E380" s="41">
        <v>230</v>
      </c>
      <c r="F380" s="35">
        <f t="shared" si="5"/>
        <v>1380</v>
      </c>
    </row>
    <row r="381" spans="1:6" ht="31.5">
      <c r="A381" s="6">
        <v>296</v>
      </c>
      <c r="B381" s="11" t="s">
        <v>215</v>
      </c>
      <c r="C381" s="12" t="s">
        <v>216</v>
      </c>
      <c r="D381" s="12">
        <v>1</v>
      </c>
      <c r="E381" s="41">
        <v>1200</v>
      </c>
      <c r="F381" s="35">
        <f t="shared" si="5"/>
        <v>1200</v>
      </c>
    </row>
    <row r="382" spans="1:6" ht="15.75">
      <c r="A382" s="6"/>
      <c r="B382" s="50" t="s">
        <v>261</v>
      </c>
      <c r="C382" s="9"/>
      <c r="D382" s="9"/>
      <c r="E382" s="8"/>
      <c r="F382" s="48">
        <f>K26+K74+K112+K131+K162+K172+K185+K195+K203+K210+K218+K228+K237+K246+K255+K264+K274+K285+K305</f>
        <v>1646715.912</v>
      </c>
    </row>
    <row r="383" spans="1:6" ht="15.75">
      <c r="A383" s="6"/>
      <c r="B383" s="51" t="s">
        <v>262</v>
      </c>
      <c r="C383" s="9"/>
      <c r="D383" s="9"/>
      <c r="E383" s="8"/>
      <c r="F383" s="48">
        <f>K15+K67+K107+K123+K159+K166+K180+K192+K199+K208+K213+K224+K233+K242+K251+K260+K269+K283+K302</f>
        <v>1077846.565</v>
      </c>
    </row>
    <row r="384" spans="1:6" ht="15.75">
      <c r="A384" s="6"/>
      <c r="B384" s="51" t="s">
        <v>235</v>
      </c>
      <c r="C384" s="7"/>
      <c r="D384" s="9"/>
      <c r="E384" s="8"/>
      <c r="F384" s="48">
        <f>F382+F383</f>
        <v>2724562.477</v>
      </c>
    </row>
    <row r="385" spans="1:6" ht="15.75">
      <c r="A385" s="6"/>
      <c r="B385" s="51" t="s">
        <v>263</v>
      </c>
      <c r="C385" s="7"/>
      <c r="D385" s="9"/>
      <c r="E385" s="8"/>
      <c r="F385" s="52">
        <f>F384-(F384/1.18)</f>
        <v>415611.2253050846</v>
      </c>
    </row>
    <row r="386" spans="2:6" ht="15.75">
      <c r="B386" s="3"/>
      <c r="C386" s="5"/>
      <c r="D386" s="5"/>
      <c r="E386" s="4"/>
      <c r="F386" s="3"/>
    </row>
  </sheetData>
  <sheetProtection/>
  <mergeCells count="86">
    <mergeCell ref="A319:A320"/>
    <mergeCell ref="A2:F2"/>
    <mergeCell ref="A4:F4"/>
    <mergeCell ref="B5:F5"/>
    <mergeCell ref="A131:F131"/>
    <mergeCell ref="A307:A308"/>
    <mergeCell ref="A309:A310"/>
    <mergeCell ref="F305:F306"/>
    <mergeCell ref="E305:E306"/>
    <mergeCell ref="D305:D306"/>
    <mergeCell ref="A348:F348"/>
    <mergeCell ref="A354:F354"/>
    <mergeCell ref="A374:F374"/>
    <mergeCell ref="A321:F321"/>
    <mergeCell ref="A325:F325"/>
    <mergeCell ref="A330:F330"/>
    <mergeCell ref="A305:A306"/>
    <mergeCell ref="B305:B306"/>
    <mergeCell ref="A317:A318"/>
    <mergeCell ref="A301:F301"/>
    <mergeCell ref="A302:F302"/>
    <mergeCell ref="A304:F304"/>
    <mergeCell ref="A311:A312"/>
    <mergeCell ref="A313:A314"/>
    <mergeCell ref="A315:A316"/>
    <mergeCell ref="C305:C306"/>
    <mergeCell ref="A268:F268"/>
    <mergeCell ref="A269:F269"/>
    <mergeCell ref="A274:F274"/>
    <mergeCell ref="A282:F282"/>
    <mergeCell ref="A283:F283"/>
    <mergeCell ref="A285:F285"/>
    <mergeCell ref="A250:F250"/>
    <mergeCell ref="A251:F251"/>
    <mergeCell ref="A255:F255"/>
    <mergeCell ref="A259:F259"/>
    <mergeCell ref="A260:F260"/>
    <mergeCell ref="A264:F264"/>
    <mergeCell ref="A232:F232"/>
    <mergeCell ref="A233:F233"/>
    <mergeCell ref="A237:F237"/>
    <mergeCell ref="A241:F241"/>
    <mergeCell ref="A242:F242"/>
    <mergeCell ref="A246:F246"/>
    <mergeCell ref="A212:F212"/>
    <mergeCell ref="A213:F213"/>
    <mergeCell ref="A218:F218"/>
    <mergeCell ref="A223:F223"/>
    <mergeCell ref="A224:F224"/>
    <mergeCell ref="A228:F228"/>
    <mergeCell ref="A198:F198"/>
    <mergeCell ref="A199:F199"/>
    <mergeCell ref="A203:F203"/>
    <mergeCell ref="A207:F207"/>
    <mergeCell ref="A208:F208"/>
    <mergeCell ref="A210:F210"/>
    <mergeCell ref="A179:F179"/>
    <mergeCell ref="A180:F180"/>
    <mergeCell ref="A185:F185"/>
    <mergeCell ref="A191:F191"/>
    <mergeCell ref="A192:F192"/>
    <mergeCell ref="A195:F195"/>
    <mergeCell ref="A158:F158"/>
    <mergeCell ref="A159:F159"/>
    <mergeCell ref="A162:F162"/>
    <mergeCell ref="A165:F165"/>
    <mergeCell ref="A166:F166"/>
    <mergeCell ref="A172:F172"/>
    <mergeCell ref="A106:F106"/>
    <mergeCell ref="A107:F107"/>
    <mergeCell ref="A112:F112"/>
    <mergeCell ref="A121:F121"/>
    <mergeCell ref="A122:F122"/>
    <mergeCell ref="A123:F123"/>
    <mergeCell ref="A14:F14"/>
    <mergeCell ref="A15:F15"/>
    <mergeCell ref="A26:F26"/>
    <mergeCell ref="A66:F66"/>
    <mergeCell ref="A67:F67"/>
    <mergeCell ref="A74:F74"/>
    <mergeCell ref="A7:A12"/>
    <mergeCell ref="B7:B12"/>
    <mergeCell ref="C7:C12"/>
    <mergeCell ref="D7:D12"/>
    <mergeCell ref="E7:E12"/>
    <mergeCell ref="F7:F12"/>
  </mergeCells>
  <printOptions/>
  <pageMargins left="0.16" right="0.16" top="0.22" bottom="0.15" header="0.24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="80" zoomScaleNormal="80" zoomScalePageLayoutView="0" workbookViewId="0" topLeftCell="A1">
      <selection activeCell="A4" sqref="A4:F4"/>
    </sheetView>
  </sheetViews>
  <sheetFormatPr defaultColWidth="9.00390625" defaultRowHeight="12.75"/>
  <cols>
    <col min="1" max="1" width="4.75390625" style="57" customWidth="1"/>
    <col min="2" max="2" width="48.125" style="57" customWidth="1"/>
    <col min="3" max="3" width="11.625" style="58" customWidth="1"/>
    <col min="4" max="4" width="8.75390625" style="57" customWidth="1"/>
    <col min="5" max="5" width="13.625" style="57" customWidth="1"/>
    <col min="6" max="6" width="20.625" style="57" customWidth="1"/>
    <col min="7" max="7" width="6.75390625" style="57" hidden="1" customWidth="1"/>
    <col min="8" max="8" width="8.375" style="57" hidden="1" customWidth="1"/>
    <col min="9" max="9" width="6.75390625" style="57" hidden="1" customWidth="1"/>
    <col min="10" max="10" width="3.125" style="57" customWidth="1"/>
    <col min="11" max="11" width="12.375" style="57" bestFit="1" customWidth="1"/>
    <col min="12" max="12" width="29.375" style="57" customWidth="1"/>
    <col min="13" max="13" width="10.625" style="57" customWidth="1"/>
    <col min="14" max="16384" width="9.125" style="57" customWidth="1"/>
  </cols>
  <sheetData>
    <row r="1" spans="1:6" ht="15" customHeight="1">
      <c r="A1" s="56"/>
      <c r="B1" s="56"/>
      <c r="C1" s="56"/>
      <c r="D1" s="56"/>
      <c r="E1" s="56"/>
      <c r="F1" s="56"/>
    </row>
    <row r="2" spans="1:6" ht="21" customHeight="1">
      <c r="A2" s="97" t="s">
        <v>264</v>
      </c>
      <c r="B2" s="97"/>
      <c r="C2" s="97"/>
      <c r="D2" s="97"/>
      <c r="E2" s="97"/>
      <c r="F2" s="97"/>
    </row>
    <row r="3" spans="1:6" ht="21" customHeight="1">
      <c r="A3" s="56"/>
      <c r="B3" s="56"/>
      <c r="C3" s="56"/>
      <c r="D3" s="56"/>
      <c r="E3" s="56"/>
      <c r="F3" s="56"/>
    </row>
    <row r="4" spans="1:6" ht="21" customHeight="1">
      <c r="A4" s="98" t="s">
        <v>265</v>
      </c>
      <c r="B4" s="98"/>
      <c r="C4" s="98"/>
      <c r="D4" s="98"/>
      <c r="E4" s="98"/>
      <c r="F4" s="98"/>
    </row>
    <row r="5" spans="1:6" ht="15" customHeight="1">
      <c r="A5" s="56"/>
      <c r="B5" s="98" t="s">
        <v>415</v>
      </c>
      <c r="C5" s="98"/>
      <c r="D5" s="98"/>
      <c r="E5" s="98"/>
      <c r="F5" s="98"/>
    </row>
    <row r="6" ht="15" customHeight="1"/>
    <row r="7" spans="1:6" ht="15" customHeight="1">
      <c r="A7" s="73"/>
      <c r="B7" s="76" t="s">
        <v>257</v>
      </c>
      <c r="C7" s="76" t="s">
        <v>258</v>
      </c>
      <c r="D7" s="76" t="s">
        <v>259</v>
      </c>
      <c r="E7" s="76" t="s">
        <v>234</v>
      </c>
      <c r="F7" s="76" t="s">
        <v>235</v>
      </c>
    </row>
    <row r="8" spans="1:6" ht="15" customHeight="1">
      <c r="A8" s="74"/>
      <c r="B8" s="76"/>
      <c r="C8" s="76"/>
      <c r="D8" s="76"/>
      <c r="E8" s="76"/>
      <c r="F8" s="76"/>
    </row>
    <row r="9" spans="1:6" ht="15" customHeight="1">
      <c r="A9" s="74"/>
      <c r="B9" s="76"/>
      <c r="C9" s="76"/>
      <c r="D9" s="76"/>
      <c r="E9" s="76"/>
      <c r="F9" s="76"/>
    </row>
    <row r="10" spans="1:6" ht="15" customHeight="1">
      <c r="A10" s="74"/>
      <c r="B10" s="76"/>
      <c r="C10" s="76"/>
      <c r="D10" s="76"/>
      <c r="E10" s="76"/>
      <c r="F10" s="76"/>
    </row>
    <row r="11" spans="1:6" ht="15" customHeight="1">
      <c r="A11" s="74"/>
      <c r="B11" s="76"/>
      <c r="C11" s="76"/>
      <c r="D11" s="76"/>
      <c r="E11" s="76"/>
      <c r="F11" s="76"/>
    </row>
    <row r="12" spans="1:6" ht="15" customHeight="1">
      <c r="A12" s="75"/>
      <c r="B12" s="76"/>
      <c r="C12" s="76"/>
      <c r="D12" s="76"/>
      <c r="E12" s="76"/>
      <c r="F12" s="76"/>
    </row>
    <row r="13" spans="1:6" ht="15.75">
      <c r="A13" s="14">
        <v>1</v>
      </c>
      <c r="B13" s="32">
        <v>2</v>
      </c>
      <c r="C13" s="13">
        <v>3</v>
      </c>
      <c r="D13" s="13">
        <v>4</v>
      </c>
      <c r="E13" s="13">
        <v>5</v>
      </c>
      <c r="F13" s="13">
        <v>6</v>
      </c>
    </row>
    <row r="14" spans="1:6" ht="15.75">
      <c r="A14" s="77" t="s">
        <v>267</v>
      </c>
      <c r="B14" s="78"/>
      <c r="C14" s="78"/>
      <c r="D14" s="78"/>
      <c r="E14" s="78"/>
      <c r="F14" s="79"/>
    </row>
    <row r="15" spans="1:11" ht="15.75">
      <c r="A15" s="77" t="s">
        <v>223</v>
      </c>
      <c r="B15" s="78"/>
      <c r="C15" s="78"/>
      <c r="D15" s="78"/>
      <c r="E15" s="78"/>
      <c r="F15" s="79"/>
      <c r="K15" s="59">
        <f>F17+F18+F19+F20+F21+F22+F23+F24+F25+F26+F27+F28+F29+F30+F31+F32</f>
        <v>82986.37849999998</v>
      </c>
    </row>
    <row r="16" spans="1:11" ht="15.75">
      <c r="A16" s="77" t="s">
        <v>280</v>
      </c>
      <c r="B16" s="78"/>
      <c r="C16" s="78"/>
      <c r="D16" s="78"/>
      <c r="E16" s="78"/>
      <c r="F16" s="79"/>
      <c r="K16" s="59"/>
    </row>
    <row r="17" spans="1:6" ht="31.5">
      <c r="A17" s="14">
        <v>1</v>
      </c>
      <c r="B17" s="33" t="s">
        <v>269</v>
      </c>
      <c r="C17" s="34" t="s">
        <v>1</v>
      </c>
      <c r="D17" s="34">
        <v>1</v>
      </c>
      <c r="E17" s="35">
        <v>110.0822</v>
      </c>
      <c r="F17" s="35">
        <f aca="true" t="shared" si="0" ref="F17:F32">D17*E17</f>
        <v>110.0822</v>
      </c>
    </row>
    <row r="18" spans="1:6" ht="31.5">
      <c r="A18" s="14">
        <v>2</v>
      </c>
      <c r="B18" s="33" t="s">
        <v>270</v>
      </c>
      <c r="C18" s="34" t="s">
        <v>1</v>
      </c>
      <c r="D18" s="34">
        <v>1</v>
      </c>
      <c r="E18" s="35">
        <v>245.3928</v>
      </c>
      <c r="F18" s="35">
        <f t="shared" si="0"/>
        <v>245.3928</v>
      </c>
    </row>
    <row r="19" spans="1:6" ht="31.5">
      <c r="A19" s="14">
        <v>3</v>
      </c>
      <c r="B19" s="33" t="s">
        <v>271</v>
      </c>
      <c r="C19" s="34" t="s">
        <v>1</v>
      </c>
      <c r="D19" s="34">
        <v>1</v>
      </c>
      <c r="E19" s="35">
        <v>58.5162</v>
      </c>
      <c r="F19" s="35">
        <f t="shared" si="0"/>
        <v>58.5162</v>
      </c>
    </row>
    <row r="20" spans="1:6" ht="47.25">
      <c r="A20" s="14">
        <v>4</v>
      </c>
      <c r="B20" s="33" t="s">
        <v>272</v>
      </c>
      <c r="C20" s="34" t="s">
        <v>0</v>
      </c>
      <c r="D20" s="34">
        <v>2.5</v>
      </c>
      <c r="E20" s="35">
        <v>100</v>
      </c>
      <c r="F20" s="35">
        <f t="shared" si="0"/>
        <v>250</v>
      </c>
    </row>
    <row r="21" spans="1:6" ht="63">
      <c r="A21" s="14">
        <v>5</v>
      </c>
      <c r="B21" s="33" t="s">
        <v>273</v>
      </c>
      <c r="C21" s="34" t="s">
        <v>0</v>
      </c>
      <c r="D21" s="34">
        <v>2.5</v>
      </c>
      <c r="E21" s="35">
        <v>368.6438</v>
      </c>
      <c r="F21" s="35">
        <f t="shared" si="0"/>
        <v>921.6095</v>
      </c>
    </row>
    <row r="22" spans="1:6" ht="63">
      <c r="A22" s="14">
        <v>6</v>
      </c>
      <c r="B22" s="33" t="s">
        <v>274</v>
      </c>
      <c r="C22" s="34" t="s">
        <v>1</v>
      </c>
      <c r="D22" s="34">
        <v>49</v>
      </c>
      <c r="E22" s="35">
        <v>383.31119999999993</v>
      </c>
      <c r="F22" s="35">
        <f t="shared" si="0"/>
        <v>18782.248799999998</v>
      </c>
    </row>
    <row r="23" spans="1:6" ht="69.75" customHeight="1">
      <c r="A23" s="14">
        <v>7</v>
      </c>
      <c r="B23" s="33" t="s">
        <v>275</v>
      </c>
      <c r="C23" s="34" t="s">
        <v>0</v>
      </c>
      <c r="D23" s="34">
        <v>46</v>
      </c>
      <c r="E23" s="35">
        <v>630.5448</v>
      </c>
      <c r="F23" s="35">
        <f t="shared" si="0"/>
        <v>29005.0608</v>
      </c>
    </row>
    <row r="24" spans="1:6" ht="63">
      <c r="A24" s="14">
        <v>8</v>
      </c>
      <c r="B24" s="33" t="s">
        <v>276</v>
      </c>
      <c r="C24" s="34" t="s">
        <v>0</v>
      </c>
      <c r="D24" s="34">
        <v>4</v>
      </c>
      <c r="E24" s="35">
        <v>474.6314</v>
      </c>
      <c r="F24" s="35">
        <f t="shared" si="0"/>
        <v>1898.5256</v>
      </c>
    </row>
    <row r="25" spans="1:6" ht="63">
      <c r="A25" s="14">
        <v>9</v>
      </c>
      <c r="B25" s="33" t="s">
        <v>273</v>
      </c>
      <c r="C25" s="34" t="s">
        <v>0</v>
      </c>
      <c r="D25" s="34">
        <v>18</v>
      </c>
      <c r="E25" s="35">
        <v>368.6438</v>
      </c>
      <c r="F25" s="35">
        <f t="shared" si="0"/>
        <v>6635.5884</v>
      </c>
    </row>
    <row r="26" spans="1:6" ht="63">
      <c r="A26" s="14">
        <v>10</v>
      </c>
      <c r="B26" s="33" t="s">
        <v>281</v>
      </c>
      <c r="C26" s="34" t="s">
        <v>1</v>
      </c>
      <c r="D26" s="34">
        <v>9</v>
      </c>
      <c r="E26" s="35">
        <v>389.9192</v>
      </c>
      <c r="F26" s="35">
        <f t="shared" si="0"/>
        <v>3509.2727999999997</v>
      </c>
    </row>
    <row r="27" spans="1:6" ht="15.75">
      <c r="A27" s="14">
        <v>11</v>
      </c>
      <c r="B27" s="33" t="s">
        <v>282</v>
      </c>
      <c r="C27" s="34" t="s">
        <v>1</v>
      </c>
      <c r="D27" s="34">
        <v>3</v>
      </c>
      <c r="E27" s="35">
        <v>362.36619999999994</v>
      </c>
      <c r="F27" s="35">
        <f t="shared" si="0"/>
        <v>1087.0985999999998</v>
      </c>
    </row>
    <row r="28" spans="1:6" ht="15.75">
      <c r="A28" s="14">
        <v>12</v>
      </c>
      <c r="B28" s="33" t="s">
        <v>283</v>
      </c>
      <c r="C28" s="34" t="s">
        <v>284</v>
      </c>
      <c r="D28" s="34">
        <v>10</v>
      </c>
      <c r="E28" s="35">
        <v>362.36619999999994</v>
      </c>
      <c r="F28" s="35">
        <f t="shared" si="0"/>
        <v>3623.6619999999994</v>
      </c>
    </row>
    <row r="29" spans="1:6" ht="15.75">
      <c r="A29" s="14">
        <v>13</v>
      </c>
      <c r="B29" s="33" t="s">
        <v>285</v>
      </c>
      <c r="C29" s="34" t="s">
        <v>1</v>
      </c>
      <c r="D29" s="34">
        <v>28</v>
      </c>
      <c r="E29" s="35">
        <v>362.36619999999994</v>
      </c>
      <c r="F29" s="35">
        <f t="shared" si="0"/>
        <v>10146.253599999998</v>
      </c>
    </row>
    <row r="30" spans="1:6" ht="63">
      <c r="A30" s="14">
        <v>14</v>
      </c>
      <c r="B30" s="33" t="s">
        <v>277</v>
      </c>
      <c r="C30" s="34" t="s">
        <v>0</v>
      </c>
      <c r="D30" s="34">
        <v>68</v>
      </c>
      <c r="E30" s="35">
        <v>98.2114</v>
      </c>
      <c r="F30" s="35">
        <f t="shared" si="0"/>
        <v>6678.3751999999995</v>
      </c>
    </row>
    <row r="31" spans="1:6" ht="31.5">
      <c r="A31" s="14">
        <v>15</v>
      </c>
      <c r="B31" s="33" t="s">
        <v>278</v>
      </c>
      <c r="C31" s="34" t="s">
        <v>43</v>
      </c>
      <c r="D31" s="34">
        <v>1.5</v>
      </c>
      <c r="E31" s="35">
        <v>14.3252</v>
      </c>
      <c r="F31" s="35">
        <f t="shared" si="0"/>
        <v>21.4878</v>
      </c>
    </row>
    <row r="32" spans="1:6" ht="31.5">
      <c r="A32" s="14">
        <v>16</v>
      </c>
      <c r="B32" s="33" t="s">
        <v>279</v>
      </c>
      <c r="C32" s="34" t="s">
        <v>43</v>
      </c>
      <c r="D32" s="34">
        <v>1.5</v>
      </c>
      <c r="E32" s="35">
        <v>8.8028</v>
      </c>
      <c r="F32" s="35">
        <f t="shared" si="0"/>
        <v>13.2042</v>
      </c>
    </row>
    <row r="33" spans="1:12" ht="15.75">
      <c r="A33" s="77" t="s">
        <v>11</v>
      </c>
      <c r="B33" s="78"/>
      <c r="C33" s="78"/>
      <c r="D33" s="78"/>
      <c r="E33" s="78"/>
      <c r="F33" s="79"/>
      <c r="K33" s="59">
        <f>SUM(F34:F92)</f>
        <v>32957.87999999999</v>
      </c>
      <c r="L33" s="59"/>
    </row>
    <row r="34" spans="1:6" ht="18.75" customHeight="1">
      <c r="A34" s="14">
        <v>17</v>
      </c>
      <c r="B34" s="25" t="s">
        <v>286</v>
      </c>
      <c r="C34" s="14" t="s">
        <v>256</v>
      </c>
      <c r="D34" s="14">
        <v>0.000535</v>
      </c>
      <c r="E34" s="36">
        <v>239123.22</v>
      </c>
      <c r="F34" s="35">
        <v>127.93</v>
      </c>
    </row>
    <row r="35" spans="1:6" ht="15.75">
      <c r="A35" s="14">
        <v>18</v>
      </c>
      <c r="B35" s="25" t="s">
        <v>287</v>
      </c>
      <c r="C35" s="14" t="s">
        <v>288</v>
      </c>
      <c r="D35" s="14">
        <v>0.00855</v>
      </c>
      <c r="E35" s="36">
        <v>42.29</v>
      </c>
      <c r="F35" s="35">
        <v>0.36</v>
      </c>
    </row>
    <row r="36" spans="1:6" ht="15.75">
      <c r="A36" s="14">
        <v>19</v>
      </c>
      <c r="B36" s="25" t="s">
        <v>289</v>
      </c>
      <c r="C36" s="14" t="s">
        <v>51</v>
      </c>
      <c r="D36" s="23">
        <v>0.12895</v>
      </c>
      <c r="E36" s="36">
        <v>252.35</v>
      </c>
      <c r="F36" s="35">
        <v>32.54</v>
      </c>
    </row>
    <row r="37" spans="1:6" ht="31.5">
      <c r="A37" s="14">
        <v>20</v>
      </c>
      <c r="B37" s="25" t="s">
        <v>290</v>
      </c>
      <c r="C37" s="14" t="s">
        <v>256</v>
      </c>
      <c r="D37" s="14">
        <v>4E-05</v>
      </c>
      <c r="E37" s="36">
        <v>124949.73</v>
      </c>
      <c r="F37" s="35">
        <v>5</v>
      </c>
    </row>
    <row r="38" spans="1:6" ht="15.75">
      <c r="A38" s="14">
        <v>21</v>
      </c>
      <c r="B38" s="25" t="s">
        <v>291</v>
      </c>
      <c r="C38" s="14" t="s">
        <v>256</v>
      </c>
      <c r="D38" s="14">
        <v>4.5E-05</v>
      </c>
      <c r="E38" s="36">
        <v>204884.82</v>
      </c>
      <c r="F38" s="35">
        <v>9.22</v>
      </c>
    </row>
    <row r="39" spans="1:6" ht="31.5">
      <c r="A39" s="14">
        <v>22</v>
      </c>
      <c r="B39" s="25" t="s">
        <v>292</v>
      </c>
      <c r="C39" s="14" t="s">
        <v>256</v>
      </c>
      <c r="D39" s="14"/>
      <c r="E39" s="36">
        <v>72159.83</v>
      </c>
      <c r="F39" s="35">
        <v>0</v>
      </c>
    </row>
    <row r="40" spans="1:6" ht="15.75">
      <c r="A40" s="14">
        <v>23</v>
      </c>
      <c r="B40" s="25" t="s">
        <v>293</v>
      </c>
      <c r="C40" s="14" t="s">
        <v>256</v>
      </c>
      <c r="D40" s="14">
        <v>2.1E-05</v>
      </c>
      <c r="E40" s="36">
        <v>72159.83</v>
      </c>
      <c r="F40" s="35">
        <v>1.52</v>
      </c>
    </row>
    <row r="41" spans="1:6" ht="15.75">
      <c r="A41" s="14">
        <v>24</v>
      </c>
      <c r="B41" s="25" t="s">
        <v>294</v>
      </c>
      <c r="C41" s="14" t="s">
        <v>256</v>
      </c>
      <c r="D41" s="14">
        <v>0.00819</v>
      </c>
      <c r="E41" s="36">
        <v>72705.46</v>
      </c>
      <c r="F41" s="35">
        <v>595.46</v>
      </c>
    </row>
    <row r="42" spans="1:6" ht="31.5">
      <c r="A42" s="14">
        <v>25</v>
      </c>
      <c r="B42" s="25" t="s">
        <v>295</v>
      </c>
      <c r="C42" s="14" t="s">
        <v>51</v>
      </c>
      <c r="D42" s="14">
        <v>0.001255</v>
      </c>
      <c r="E42" s="36">
        <v>34.1</v>
      </c>
      <c r="F42" s="35">
        <v>0.04</v>
      </c>
    </row>
    <row r="43" spans="1:6" ht="15.75">
      <c r="A43" s="14">
        <v>26</v>
      </c>
      <c r="B43" s="25" t="s">
        <v>296</v>
      </c>
      <c r="C43" s="23" t="s">
        <v>51</v>
      </c>
      <c r="D43" s="23">
        <v>0.02125</v>
      </c>
      <c r="E43" s="36">
        <v>289.18</v>
      </c>
      <c r="F43" s="35">
        <v>6.15</v>
      </c>
    </row>
    <row r="44" spans="1:6" ht="31.5">
      <c r="A44" s="14">
        <v>27</v>
      </c>
      <c r="B44" s="25" t="s">
        <v>297</v>
      </c>
      <c r="C44" s="23" t="s">
        <v>298</v>
      </c>
      <c r="D44" s="23">
        <v>0.05086</v>
      </c>
      <c r="E44" s="36">
        <v>1957.45</v>
      </c>
      <c r="F44" s="35">
        <v>99.56</v>
      </c>
    </row>
    <row r="45" spans="1:6" ht="15.75">
      <c r="A45" s="14">
        <v>28</v>
      </c>
      <c r="B45" s="25" t="s">
        <v>299</v>
      </c>
      <c r="C45" s="23" t="s">
        <v>300</v>
      </c>
      <c r="D45" s="23">
        <v>0.9724</v>
      </c>
      <c r="E45" s="36">
        <v>1084.44</v>
      </c>
      <c r="F45" s="35">
        <v>1054.51</v>
      </c>
    </row>
    <row r="46" spans="1:6" ht="15.75">
      <c r="A46" s="14">
        <v>29</v>
      </c>
      <c r="B46" s="25" t="s">
        <v>301</v>
      </c>
      <c r="C46" s="23" t="s">
        <v>300</v>
      </c>
      <c r="D46" s="23">
        <v>0.136</v>
      </c>
      <c r="E46" s="36">
        <v>1902.89</v>
      </c>
      <c r="F46" s="35">
        <v>258.79</v>
      </c>
    </row>
    <row r="47" spans="1:6" ht="15.75">
      <c r="A47" s="14">
        <v>30</v>
      </c>
      <c r="B47" s="25" t="s">
        <v>302</v>
      </c>
      <c r="C47" s="23" t="s">
        <v>0</v>
      </c>
      <c r="D47" s="23">
        <v>102</v>
      </c>
      <c r="E47" s="36">
        <v>24.96</v>
      </c>
      <c r="F47" s="35">
        <v>2546.19</v>
      </c>
    </row>
    <row r="48" spans="1:6" ht="15.75">
      <c r="A48" s="14">
        <v>31</v>
      </c>
      <c r="B48" s="25" t="s">
        <v>303</v>
      </c>
      <c r="C48" s="23" t="s">
        <v>1</v>
      </c>
      <c r="D48" s="23">
        <v>204</v>
      </c>
      <c r="E48" s="37">
        <v>5.73</v>
      </c>
      <c r="F48" s="35">
        <v>1168.74</v>
      </c>
    </row>
    <row r="49" spans="1:6" ht="15.75">
      <c r="A49" s="14">
        <v>32</v>
      </c>
      <c r="B49" s="25" t="s">
        <v>304</v>
      </c>
      <c r="C49" s="23" t="s">
        <v>256</v>
      </c>
      <c r="D49" s="23">
        <v>0.00018</v>
      </c>
      <c r="E49" s="37">
        <v>125768.18</v>
      </c>
      <c r="F49" s="35">
        <v>22.64</v>
      </c>
    </row>
    <row r="50" spans="1:6" ht="15.75">
      <c r="A50" s="14">
        <v>33</v>
      </c>
      <c r="B50" s="25" t="s">
        <v>305</v>
      </c>
      <c r="C50" s="23" t="s">
        <v>256</v>
      </c>
      <c r="D50" s="23">
        <v>3E-05</v>
      </c>
      <c r="E50" s="35">
        <v>99168.62</v>
      </c>
      <c r="F50" s="35">
        <v>2.98</v>
      </c>
    </row>
    <row r="51" spans="1:6" ht="15.75">
      <c r="A51" s="14">
        <v>34</v>
      </c>
      <c r="B51" s="25" t="s">
        <v>306</v>
      </c>
      <c r="C51" s="23" t="s">
        <v>256</v>
      </c>
      <c r="D51" s="23">
        <v>0.000285</v>
      </c>
      <c r="E51" s="35">
        <v>222004.02</v>
      </c>
      <c r="F51" s="35">
        <v>63.27</v>
      </c>
    </row>
    <row r="52" spans="1:6" ht="15.75">
      <c r="A52" s="14">
        <v>35</v>
      </c>
      <c r="B52" s="25" t="s">
        <v>307</v>
      </c>
      <c r="C52" s="23" t="s">
        <v>51</v>
      </c>
      <c r="D52" s="23">
        <v>0.132</v>
      </c>
      <c r="E52" s="35">
        <v>56.06</v>
      </c>
      <c r="F52" s="35">
        <v>7.4</v>
      </c>
    </row>
    <row r="53" spans="1:6" ht="31.5">
      <c r="A53" s="14">
        <v>36</v>
      </c>
      <c r="B53" s="25" t="s">
        <v>308</v>
      </c>
      <c r="C53" s="23" t="s">
        <v>256</v>
      </c>
      <c r="D53" s="23">
        <v>0.0539</v>
      </c>
      <c r="E53" s="35">
        <v>86414.47</v>
      </c>
      <c r="F53" s="35">
        <v>4657.74</v>
      </c>
    </row>
    <row r="54" spans="1:6" ht="31.5">
      <c r="A54" s="14">
        <v>37</v>
      </c>
      <c r="B54" s="25" t="s">
        <v>309</v>
      </c>
      <c r="C54" s="23" t="s">
        <v>256</v>
      </c>
      <c r="D54" s="23">
        <v>0.0099</v>
      </c>
      <c r="E54" s="35">
        <v>142614.56</v>
      </c>
      <c r="F54" s="35">
        <v>1411.88</v>
      </c>
    </row>
    <row r="55" spans="1:6" ht="31.5">
      <c r="A55" s="14">
        <v>38</v>
      </c>
      <c r="B55" s="25" t="s">
        <v>310</v>
      </c>
      <c r="C55" s="23" t="s">
        <v>81</v>
      </c>
      <c r="D55" s="23">
        <v>1</v>
      </c>
      <c r="E55" s="35">
        <v>804.81</v>
      </c>
      <c r="F55" s="35">
        <v>804.81</v>
      </c>
    </row>
    <row r="56" spans="1:6" ht="63">
      <c r="A56" s="14">
        <v>39</v>
      </c>
      <c r="B56" s="25" t="s">
        <v>311</v>
      </c>
      <c r="C56" s="23" t="s">
        <v>0</v>
      </c>
      <c r="D56" s="23">
        <v>2.5</v>
      </c>
      <c r="E56" s="35">
        <v>439.23</v>
      </c>
      <c r="F56" s="35">
        <v>1098.08</v>
      </c>
    </row>
    <row r="57" spans="1:6" ht="31.5">
      <c r="A57" s="14">
        <v>40</v>
      </c>
      <c r="B57" s="25" t="s">
        <v>312</v>
      </c>
      <c r="C57" s="23" t="s">
        <v>51</v>
      </c>
      <c r="D57" s="23">
        <v>0.2682</v>
      </c>
      <c r="E57" s="35">
        <v>307.6</v>
      </c>
      <c r="F57" s="35">
        <v>82.5</v>
      </c>
    </row>
    <row r="58" spans="1:6" ht="15.75">
      <c r="A58" s="14">
        <v>41</v>
      </c>
      <c r="B58" s="25" t="s">
        <v>313</v>
      </c>
      <c r="C58" s="23" t="s">
        <v>288</v>
      </c>
      <c r="D58" s="23">
        <v>0.3054</v>
      </c>
      <c r="E58" s="35">
        <v>21.21</v>
      </c>
      <c r="F58" s="35">
        <v>6.48</v>
      </c>
    </row>
    <row r="59" spans="1:6" ht="31.5">
      <c r="A59" s="14">
        <v>42</v>
      </c>
      <c r="B59" s="25" t="s">
        <v>314</v>
      </c>
      <c r="C59" s="23" t="s">
        <v>51</v>
      </c>
      <c r="D59" s="23">
        <v>0.2244</v>
      </c>
      <c r="E59" s="35">
        <v>409.22</v>
      </c>
      <c r="F59" s="35">
        <v>91.83</v>
      </c>
    </row>
    <row r="60" spans="1:6" ht="47.25">
      <c r="A60" s="14">
        <v>43</v>
      </c>
      <c r="B60" s="25" t="s">
        <v>315</v>
      </c>
      <c r="C60" s="23" t="s">
        <v>0</v>
      </c>
      <c r="D60" s="23">
        <v>45.066</v>
      </c>
      <c r="E60" s="35">
        <v>27.62</v>
      </c>
      <c r="F60" s="35">
        <v>1244.84</v>
      </c>
    </row>
    <row r="61" spans="1:6" ht="47.25">
      <c r="A61" s="14">
        <v>44</v>
      </c>
      <c r="B61" s="25" t="s">
        <v>316</v>
      </c>
      <c r="C61" s="23" t="s">
        <v>0</v>
      </c>
      <c r="D61" s="23">
        <v>32.83</v>
      </c>
      <c r="E61" s="35">
        <v>36.83</v>
      </c>
      <c r="F61" s="35">
        <v>1209.13</v>
      </c>
    </row>
    <row r="62" spans="1:6" ht="31.5">
      <c r="A62" s="14">
        <v>45</v>
      </c>
      <c r="B62" s="25" t="s">
        <v>317</v>
      </c>
      <c r="C62" s="23" t="s">
        <v>1</v>
      </c>
      <c r="D62" s="23">
        <v>116</v>
      </c>
      <c r="E62" s="35">
        <v>13.85</v>
      </c>
      <c r="F62" s="35">
        <v>1606.07</v>
      </c>
    </row>
    <row r="63" spans="1:6" ht="31.5">
      <c r="A63" s="14">
        <v>46</v>
      </c>
      <c r="B63" s="25" t="s">
        <v>318</v>
      </c>
      <c r="C63" s="23" t="s">
        <v>319</v>
      </c>
      <c r="D63" s="23">
        <v>127</v>
      </c>
      <c r="E63" s="35">
        <v>9.96</v>
      </c>
      <c r="F63" s="35">
        <v>1264.64</v>
      </c>
    </row>
    <row r="64" spans="1:6" ht="47.25">
      <c r="A64" s="14">
        <v>47</v>
      </c>
      <c r="B64" s="25" t="s">
        <v>320</v>
      </c>
      <c r="C64" s="23" t="s">
        <v>0</v>
      </c>
      <c r="D64" s="23">
        <v>18</v>
      </c>
      <c r="E64" s="35">
        <v>34.03</v>
      </c>
      <c r="F64" s="35">
        <v>612.61</v>
      </c>
    </row>
    <row r="65" spans="1:6" ht="47.25">
      <c r="A65" s="14">
        <v>48</v>
      </c>
      <c r="B65" s="25" t="s">
        <v>268</v>
      </c>
      <c r="C65" s="23" t="s">
        <v>0</v>
      </c>
      <c r="D65" s="23">
        <v>46</v>
      </c>
      <c r="E65" s="35">
        <v>21.35</v>
      </c>
      <c r="F65" s="35">
        <v>982</v>
      </c>
    </row>
    <row r="66" spans="1:6" ht="47.25">
      <c r="A66" s="14">
        <v>49</v>
      </c>
      <c r="B66" s="25" t="s">
        <v>321</v>
      </c>
      <c r="C66" s="23" t="s">
        <v>0</v>
      </c>
      <c r="D66" s="23">
        <v>4</v>
      </c>
      <c r="E66" s="35">
        <v>26.94</v>
      </c>
      <c r="F66" s="35">
        <v>107.76</v>
      </c>
    </row>
    <row r="67" spans="1:6" ht="31.5">
      <c r="A67" s="14">
        <v>50</v>
      </c>
      <c r="B67" s="25" t="s">
        <v>322</v>
      </c>
      <c r="C67" s="23" t="s">
        <v>319</v>
      </c>
      <c r="D67" s="23">
        <v>7</v>
      </c>
      <c r="E67" s="35">
        <v>152.09</v>
      </c>
      <c r="F67" s="35">
        <v>1064.66</v>
      </c>
    </row>
    <row r="68" spans="1:6" ht="15.75">
      <c r="A68" s="14">
        <v>51</v>
      </c>
      <c r="B68" s="25" t="s">
        <v>323</v>
      </c>
      <c r="C68" s="23" t="s">
        <v>319</v>
      </c>
      <c r="D68" s="23">
        <v>1</v>
      </c>
      <c r="E68" s="35">
        <v>2073.4</v>
      </c>
      <c r="F68" s="35">
        <v>2073.4</v>
      </c>
    </row>
    <row r="69" spans="1:6" ht="47.25">
      <c r="A69" s="14">
        <v>52</v>
      </c>
      <c r="B69" s="25" t="s">
        <v>324</v>
      </c>
      <c r="C69" s="23" t="s">
        <v>319</v>
      </c>
      <c r="D69" s="14">
        <v>1</v>
      </c>
      <c r="E69" s="35">
        <v>115.26</v>
      </c>
      <c r="F69" s="35">
        <v>115.26</v>
      </c>
    </row>
    <row r="70" spans="1:6" ht="47.25">
      <c r="A70" s="14">
        <v>53</v>
      </c>
      <c r="B70" s="25" t="s">
        <v>325</v>
      </c>
      <c r="C70" s="23" t="s">
        <v>319</v>
      </c>
      <c r="D70" s="14">
        <v>2</v>
      </c>
      <c r="E70" s="35">
        <v>238.03</v>
      </c>
      <c r="F70" s="35">
        <v>476.06</v>
      </c>
    </row>
    <row r="71" spans="1:6" ht="31.5">
      <c r="A71" s="14">
        <v>54</v>
      </c>
      <c r="B71" s="25" t="s">
        <v>326</v>
      </c>
      <c r="C71" s="23" t="s">
        <v>319</v>
      </c>
      <c r="D71" s="23">
        <v>1</v>
      </c>
      <c r="E71" s="35">
        <v>233.26</v>
      </c>
      <c r="F71" s="35">
        <v>233.26</v>
      </c>
    </row>
    <row r="72" spans="1:6" ht="47.25">
      <c r="A72" s="14">
        <v>55</v>
      </c>
      <c r="B72" s="25" t="s">
        <v>327</v>
      </c>
      <c r="C72" s="23" t="s">
        <v>319</v>
      </c>
      <c r="D72" s="23">
        <v>13</v>
      </c>
      <c r="E72" s="35">
        <v>269.41</v>
      </c>
      <c r="F72" s="35">
        <v>3502.28</v>
      </c>
    </row>
    <row r="73" spans="1:6" ht="47.25">
      <c r="A73" s="14">
        <v>56</v>
      </c>
      <c r="B73" s="25" t="s">
        <v>328</v>
      </c>
      <c r="C73" s="23" t="s">
        <v>319</v>
      </c>
      <c r="D73" s="23">
        <v>1</v>
      </c>
      <c r="E73" s="35">
        <v>296.69</v>
      </c>
      <c r="F73" s="35">
        <v>296.69</v>
      </c>
    </row>
    <row r="74" spans="1:6" ht="31.5">
      <c r="A74" s="14">
        <v>57</v>
      </c>
      <c r="B74" s="25" t="s">
        <v>329</v>
      </c>
      <c r="C74" s="23" t="s">
        <v>319</v>
      </c>
      <c r="D74" s="23">
        <v>1</v>
      </c>
      <c r="E74" s="35">
        <v>2278.01</v>
      </c>
      <c r="F74" s="35">
        <v>2278.01</v>
      </c>
    </row>
    <row r="75" spans="1:6" ht="15.75">
      <c r="A75" s="14">
        <v>58</v>
      </c>
      <c r="B75" s="25" t="s">
        <v>330</v>
      </c>
      <c r="C75" s="23" t="s">
        <v>1</v>
      </c>
      <c r="D75" s="23">
        <v>3</v>
      </c>
      <c r="E75" s="35">
        <v>32.19</v>
      </c>
      <c r="F75" s="35">
        <v>96.58</v>
      </c>
    </row>
    <row r="76" spans="1:6" ht="31.5">
      <c r="A76" s="14">
        <v>59</v>
      </c>
      <c r="B76" s="25" t="s">
        <v>331</v>
      </c>
      <c r="C76" s="23" t="s">
        <v>319</v>
      </c>
      <c r="D76" s="23">
        <v>7</v>
      </c>
      <c r="E76" s="37">
        <v>20.46</v>
      </c>
      <c r="F76" s="35">
        <v>143.23</v>
      </c>
    </row>
    <row r="77" spans="1:6" ht="31.5">
      <c r="A77" s="14">
        <v>60</v>
      </c>
      <c r="B77" s="25" t="s">
        <v>332</v>
      </c>
      <c r="C77" s="23" t="s">
        <v>319</v>
      </c>
      <c r="D77" s="23">
        <v>6</v>
      </c>
      <c r="E77" s="37">
        <v>20.46</v>
      </c>
      <c r="F77" s="35">
        <v>122.77</v>
      </c>
    </row>
    <row r="78" spans="1:6" ht="31.5">
      <c r="A78" s="14">
        <v>61</v>
      </c>
      <c r="B78" s="25" t="s">
        <v>333</v>
      </c>
      <c r="C78" s="23" t="s">
        <v>319</v>
      </c>
      <c r="D78" s="23">
        <v>2</v>
      </c>
      <c r="E78" s="37">
        <v>20.46</v>
      </c>
      <c r="F78" s="35">
        <v>40.92</v>
      </c>
    </row>
    <row r="79" spans="1:6" ht="15.75">
      <c r="A79" s="14">
        <v>62</v>
      </c>
      <c r="B79" s="25" t="s">
        <v>334</v>
      </c>
      <c r="C79" s="23" t="s">
        <v>319</v>
      </c>
      <c r="D79" s="23">
        <v>14</v>
      </c>
      <c r="E79" s="37">
        <v>20.46</v>
      </c>
      <c r="F79" s="35">
        <v>286.46</v>
      </c>
    </row>
    <row r="80" spans="1:6" ht="15.75">
      <c r="A80" s="14">
        <v>63</v>
      </c>
      <c r="B80" s="25" t="s">
        <v>335</v>
      </c>
      <c r="C80" s="23" t="s">
        <v>319</v>
      </c>
      <c r="D80" s="23">
        <v>2</v>
      </c>
      <c r="E80" s="37">
        <v>20.46</v>
      </c>
      <c r="F80" s="35">
        <v>40.92</v>
      </c>
    </row>
    <row r="81" spans="1:6" ht="31.5">
      <c r="A81" s="14">
        <v>64</v>
      </c>
      <c r="B81" s="25" t="s">
        <v>336</v>
      </c>
      <c r="C81" s="23" t="s">
        <v>319</v>
      </c>
      <c r="D81" s="23">
        <v>2</v>
      </c>
      <c r="E81" s="37">
        <v>24.96</v>
      </c>
      <c r="F81" s="35">
        <v>49.93</v>
      </c>
    </row>
    <row r="82" spans="1:6" ht="15.75">
      <c r="A82" s="14">
        <v>65</v>
      </c>
      <c r="B82" s="25" t="s">
        <v>337</v>
      </c>
      <c r="C82" s="23" t="s">
        <v>319</v>
      </c>
      <c r="D82" s="23">
        <v>5</v>
      </c>
      <c r="E82" s="37">
        <v>24.96</v>
      </c>
      <c r="F82" s="35">
        <v>124.81</v>
      </c>
    </row>
    <row r="83" spans="1:6" ht="15.75">
      <c r="A83" s="14">
        <v>66</v>
      </c>
      <c r="B83" s="25" t="s">
        <v>338</v>
      </c>
      <c r="C83" s="23" t="s">
        <v>319</v>
      </c>
      <c r="D83" s="23">
        <v>1</v>
      </c>
      <c r="E83" s="37">
        <v>11.12</v>
      </c>
      <c r="F83" s="35">
        <v>11.12</v>
      </c>
    </row>
    <row r="84" spans="1:6" ht="15.75">
      <c r="A84" s="14">
        <v>67</v>
      </c>
      <c r="B84" s="25" t="s">
        <v>339</v>
      </c>
      <c r="C84" s="23" t="s">
        <v>319</v>
      </c>
      <c r="D84" s="23">
        <v>1</v>
      </c>
      <c r="E84" s="37">
        <v>14.66</v>
      </c>
      <c r="F84" s="35">
        <v>14.66</v>
      </c>
    </row>
    <row r="85" spans="1:6" ht="15.75">
      <c r="A85" s="14">
        <v>68</v>
      </c>
      <c r="B85" s="25" t="s">
        <v>340</v>
      </c>
      <c r="C85" s="23" t="s">
        <v>319</v>
      </c>
      <c r="D85" s="23">
        <v>1</v>
      </c>
      <c r="E85" s="37">
        <v>14.66</v>
      </c>
      <c r="F85" s="35">
        <v>14.66</v>
      </c>
    </row>
    <row r="86" spans="1:6" ht="15.75">
      <c r="A86" s="14">
        <v>69</v>
      </c>
      <c r="B86" s="25" t="s">
        <v>341</v>
      </c>
      <c r="C86" s="23" t="s">
        <v>319</v>
      </c>
      <c r="D86" s="23">
        <v>2</v>
      </c>
      <c r="E86" s="37">
        <v>15.55</v>
      </c>
      <c r="F86" s="35">
        <v>31.1</v>
      </c>
    </row>
    <row r="87" spans="1:6" ht="15.75">
      <c r="A87" s="14">
        <v>70</v>
      </c>
      <c r="B87" s="25" t="s">
        <v>342</v>
      </c>
      <c r="C87" s="23" t="s">
        <v>319</v>
      </c>
      <c r="D87" s="23">
        <v>1</v>
      </c>
      <c r="E87" s="37">
        <v>15.55</v>
      </c>
      <c r="F87" s="35">
        <v>15.55</v>
      </c>
    </row>
    <row r="88" spans="1:6" ht="15.75">
      <c r="A88" s="14">
        <v>71</v>
      </c>
      <c r="B88" s="25" t="s">
        <v>343</v>
      </c>
      <c r="C88" s="23" t="s">
        <v>319</v>
      </c>
      <c r="D88" s="23">
        <v>1</v>
      </c>
      <c r="E88" s="37">
        <v>42.15</v>
      </c>
      <c r="F88" s="35">
        <v>42.15</v>
      </c>
    </row>
    <row r="89" spans="1:6" ht="15.75">
      <c r="A89" s="14">
        <v>72</v>
      </c>
      <c r="B89" s="25" t="s">
        <v>344</v>
      </c>
      <c r="C89" s="23" t="s">
        <v>319</v>
      </c>
      <c r="D89" s="23">
        <v>6</v>
      </c>
      <c r="E89" s="37">
        <v>42.15</v>
      </c>
      <c r="F89" s="35">
        <v>252.9</v>
      </c>
    </row>
    <row r="90" spans="1:6" ht="15.75">
      <c r="A90" s="14">
        <v>73</v>
      </c>
      <c r="B90" s="25" t="s">
        <v>345</v>
      </c>
      <c r="C90" s="23" t="s">
        <v>319</v>
      </c>
      <c r="D90" s="14">
        <v>2</v>
      </c>
      <c r="E90" s="36">
        <v>31.03</v>
      </c>
      <c r="F90" s="35">
        <v>62.07</v>
      </c>
    </row>
    <row r="91" spans="1:6" ht="15.75">
      <c r="A91" s="14">
        <v>74</v>
      </c>
      <c r="B91" s="25" t="s">
        <v>346</v>
      </c>
      <c r="C91" s="23" t="s">
        <v>319</v>
      </c>
      <c r="D91" s="23">
        <v>2</v>
      </c>
      <c r="E91" s="36">
        <v>33.28</v>
      </c>
      <c r="F91" s="35">
        <v>66.57</v>
      </c>
    </row>
    <row r="92" spans="1:6" ht="15.75">
      <c r="A92" s="14">
        <v>75</v>
      </c>
      <c r="B92" s="25" t="s">
        <v>347</v>
      </c>
      <c r="C92" s="23" t="s">
        <v>319</v>
      </c>
      <c r="D92" s="23">
        <v>6</v>
      </c>
      <c r="E92" s="36">
        <v>53.2</v>
      </c>
      <c r="F92" s="35">
        <v>319.19</v>
      </c>
    </row>
    <row r="93" spans="1:6" ht="15.75">
      <c r="A93" s="77" t="s">
        <v>348</v>
      </c>
      <c r="B93" s="78"/>
      <c r="C93" s="78"/>
      <c r="D93" s="78"/>
      <c r="E93" s="78"/>
      <c r="F93" s="79"/>
    </row>
    <row r="94" spans="1:11" ht="15.75">
      <c r="A94" s="77" t="s">
        <v>223</v>
      </c>
      <c r="B94" s="78"/>
      <c r="C94" s="78"/>
      <c r="D94" s="78"/>
      <c r="E94" s="78"/>
      <c r="F94" s="79"/>
      <c r="K94" s="59">
        <f>F95+F96+F97+F98+F99+F100+F101+F102+F103</f>
        <v>91550.66579999999</v>
      </c>
    </row>
    <row r="95" spans="1:6" ht="63">
      <c r="A95" s="14">
        <v>76</v>
      </c>
      <c r="B95" s="27" t="s">
        <v>274</v>
      </c>
      <c r="C95" s="23" t="s">
        <v>1</v>
      </c>
      <c r="D95" s="23">
        <v>53</v>
      </c>
      <c r="E95" s="36">
        <f>324.84*1.18</f>
        <v>383.31119999999993</v>
      </c>
      <c r="F95" s="35">
        <f aca="true" t="shared" si="1" ref="F95:F103">D95*E95</f>
        <v>20315.493599999998</v>
      </c>
    </row>
    <row r="96" spans="1:6" ht="63">
      <c r="A96" s="14">
        <v>77</v>
      </c>
      <c r="B96" s="27" t="s">
        <v>275</v>
      </c>
      <c r="C96" s="23" t="s">
        <v>0</v>
      </c>
      <c r="D96" s="23">
        <v>52</v>
      </c>
      <c r="E96" s="36">
        <f>534.36*1.18</f>
        <v>630.5448</v>
      </c>
      <c r="F96" s="35">
        <f t="shared" si="1"/>
        <v>32788.3296</v>
      </c>
    </row>
    <row r="97" spans="1:6" ht="63">
      <c r="A97" s="14">
        <v>78</v>
      </c>
      <c r="B97" s="27" t="s">
        <v>276</v>
      </c>
      <c r="C97" s="23" t="s">
        <v>0</v>
      </c>
      <c r="D97" s="23">
        <v>36</v>
      </c>
      <c r="E97" s="36">
        <f>402.23*1.18</f>
        <v>474.6314</v>
      </c>
      <c r="F97" s="35">
        <f t="shared" si="1"/>
        <v>17086.7304</v>
      </c>
    </row>
    <row r="98" spans="1:6" ht="15.75">
      <c r="A98" s="14">
        <v>79</v>
      </c>
      <c r="B98" s="27" t="s">
        <v>282</v>
      </c>
      <c r="C98" s="23" t="s">
        <v>1</v>
      </c>
      <c r="D98" s="23">
        <v>3</v>
      </c>
      <c r="E98" s="36">
        <f>307.09*1.18</f>
        <v>362.36619999999994</v>
      </c>
      <c r="F98" s="35">
        <f t="shared" si="1"/>
        <v>1087.0985999999998</v>
      </c>
    </row>
    <row r="99" spans="1:6" ht="15.75">
      <c r="A99" s="14">
        <v>80</v>
      </c>
      <c r="B99" s="27" t="s">
        <v>283</v>
      </c>
      <c r="C99" s="23" t="s">
        <v>1</v>
      </c>
      <c r="D99" s="23">
        <v>7</v>
      </c>
      <c r="E99" s="36">
        <f>307.09*1.18</f>
        <v>362.36619999999994</v>
      </c>
      <c r="F99" s="35">
        <f t="shared" si="1"/>
        <v>2536.5633999999995</v>
      </c>
    </row>
    <row r="100" spans="1:6" ht="15.75">
      <c r="A100" s="14">
        <v>81</v>
      </c>
      <c r="B100" s="27" t="s">
        <v>285</v>
      </c>
      <c r="C100" s="23" t="s">
        <v>1</v>
      </c>
      <c r="D100" s="23">
        <v>25</v>
      </c>
      <c r="E100" s="36">
        <f>307.09*1.18</f>
        <v>362.36619999999994</v>
      </c>
      <c r="F100" s="35">
        <f t="shared" si="1"/>
        <v>9059.154999999999</v>
      </c>
    </row>
    <row r="101" spans="1:6" ht="63">
      <c r="A101" s="14">
        <v>82</v>
      </c>
      <c r="B101" s="27" t="s">
        <v>277</v>
      </c>
      <c r="C101" s="23" t="s">
        <v>0</v>
      </c>
      <c r="D101" s="23">
        <v>88</v>
      </c>
      <c r="E101" s="36">
        <f>83.23*1.18</f>
        <v>98.2114</v>
      </c>
      <c r="F101" s="35">
        <f t="shared" si="1"/>
        <v>8642.6032</v>
      </c>
    </row>
    <row r="102" spans="1:6" ht="31.5">
      <c r="A102" s="14">
        <v>83</v>
      </c>
      <c r="B102" s="27" t="s">
        <v>278</v>
      </c>
      <c r="C102" s="23" t="s">
        <v>43</v>
      </c>
      <c r="D102" s="23">
        <v>1.5</v>
      </c>
      <c r="E102" s="36">
        <v>14.3252</v>
      </c>
      <c r="F102" s="35">
        <f t="shared" si="1"/>
        <v>21.4878</v>
      </c>
    </row>
    <row r="103" spans="1:6" ht="31.5">
      <c r="A103" s="14">
        <v>84</v>
      </c>
      <c r="B103" s="27" t="s">
        <v>279</v>
      </c>
      <c r="C103" s="23" t="s">
        <v>43</v>
      </c>
      <c r="D103" s="23">
        <v>1.5</v>
      </c>
      <c r="E103" s="36">
        <v>8.8028</v>
      </c>
      <c r="F103" s="35">
        <f t="shared" si="1"/>
        <v>13.2042</v>
      </c>
    </row>
    <row r="104" spans="1:11" ht="15.75">
      <c r="A104" s="77" t="s">
        <v>11</v>
      </c>
      <c r="B104" s="78"/>
      <c r="C104" s="78"/>
      <c r="D104" s="78"/>
      <c r="E104" s="78"/>
      <c r="F104" s="79"/>
      <c r="K104" s="59">
        <f>SUM(F105:F140)</f>
        <v>25158.369999999995</v>
      </c>
    </row>
    <row r="105" spans="1:6" ht="31.5">
      <c r="A105" s="14">
        <v>85</v>
      </c>
      <c r="B105" s="60" t="s">
        <v>286</v>
      </c>
      <c r="C105" s="61" t="s">
        <v>256</v>
      </c>
      <c r="D105" s="62">
        <v>0.00088</v>
      </c>
      <c r="E105" s="63">
        <v>239123.22</v>
      </c>
      <c r="F105" s="63">
        <v>210.43</v>
      </c>
    </row>
    <row r="106" spans="1:6" ht="15.75">
      <c r="A106" s="14">
        <v>86</v>
      </c>
      <c r="B106" s="64" t="s">
        <v>289</v>
      </c>
      <c r="C106" s="65" t="s">
        <v>51</v>
      </c>
      <c r="D106" s="66">
        <v>0.202</v>
      </c>
      <c r="E106" s="67">
        <v>252.35</v>
      </c>
      <c r="F106" s="67">
        <v>50.98</v>
      </c>
    </row>
    <row r="107" spans="1:6" ht="15.75">
      <c r="A107" s="14">
        <v>87</v>
      </c>
      <c r="B107" s="64" t="s">
        <v>293</v>
      </c>
      <c r="C107" s="65" t="s">
        <v>256</v>
      </c>
      <c r="D107" s="66">
        <v>2.1E-05</v>
      </c>
      <c r="E107" s="67">
        <v>72159.83</v>
      </c>
      <c r="F107" s="67">
        <v>1.52</v>
      </c>
    </row>
    <row r="108" spans="1:6" ht="15.75">
      <c r="A108" s="14">
        <v>88</v>
      </c>
      <c r="B108" s="64" t="s">
        <v>349</v>
      </c>
      <c r="C108" s="65" t="s">
        <v>256</v>
      </c>
      <c r="D108" s="66">
        <v>0.00742</v>
      </c>
      <c r="E108" s="67">
        <v>72705.46</v>
      </c>
      <c r="F108" s="67">
        <v>539.47</v>
      </c>
    </row>
    <row r="109" spans="1:6" ht="31.5">
      <c r="A109" s="14">
        <v>89</v>
      </c>
      <c r="B109" s="64" t="s">
        <v>295</v>
      </c>
      <c r="C109" s="65" t="s">
        <v>51</v>
      </c>
      <c r="D109" s="66">
        <v>0.00212</v>
      </c>
      <c r="E109" s="67">
        <v>34.1</v>
      </c>
      <c r="F109" s="67">
        <v>0.07</v>
      </c>
    </row>
    <row r="110" spans="1:6" ht="31.5">
      <c r="A110" s="14">
        <v>90</v>
      </c>
      <c r="B110" s="64" t="s">
        <v>297</v>
      </c>
      <c r="C110" s="65" t="s">
        <v>298</v>
      </c>
      <c r="D110" s="66">
        <v>0.07684</v>
      </c>
      <c r="E110" s="67">
        <v>1957.45</v>
      </c>
      <c r="F110" s="67">
        <v>150.41</v>
      </c>
    </row>
    <row r="111" spans="1:6" ht="15.75">
      <c r="A111" s="14">
        <v>91</v>
      </c>
      <c r="B111" s="64" t="s">
        <v>299</v>
      </c>
      <c r="C111" s="65" t="s">
        <v>300</v>
      </c>
      <c r="D111" s="66">
        <v>1.258</v>
      </c>
      <c r="E111" s="67">
        <v>1084.44</v>
      </c>
      <c r="F111" s="67">
        <v>1364.23</v>
      </c>
    </row>
    <row r="112" spans="1:6" ht="15.75">
      <c r="A112" s="14">
        <v>92</v>
      </c>
      <c r="B112" s="64" t="s">
        <v>301</v>
      </c>
      <c r="C112" s="65" t="s">
        <v>300</v>
      </c>
      <c r="D112" s="66">
        <v>0.176</v>
      </c>
      <c r="E112" s="67">
        <v>1902.89</v>
      </c>
      <c r="F112" s="67">
        <v>334.91</v>
      </c>
    </row>
    <row r="113" spans="1:6" ht="15.75">
      <c r="A113" s="14">
        <v>93</v>
      </c>
      <c r="B113" s="64" t="s">
        <v>302</v>
      </c>
      <c r="C113" s="65" t="s">
        <v>0</v>
      </c>
      <c r="D113" s="66">
        <v>132</v>
      </c>
      <c r="E113" s="67">
        <v>24.96</v>
      </c>
      <c r="F113" s="67">
        <v>3295.07</v>
      </c>
    </row>
    <row r="114" spans="1:6" ht="15.75">
      <c r="A114" s="14">
        <v>94</v>
      </c>
      <c r="B114" s="64" t="s">
        <v>303</v>
      </c>
      <c r="C114" s="65" t="s">
        <v>1</v>
      </c>
      <c r="D114" s="66">
        <v>264</v>
      </c>
      <c r="E114" s="67">
        <v>5.73</v>
      </c>
      <c r="F114" s="67">
        <v>1512.49</v>
      </c>
    </row>
    <row r="115" spans="1:6" ht="15.75">
      <c r="A115" s="14">
        <v>95</v>
      </c>
      <c r="B115" s="64" t="s">
        <v>304</v>
      </c>
      <c r="C115" s="65" t="s">
        <v>256</v>
      </c>
      <c r="D115" s="66">
        <v>0.00018</v>
      </c>
      <c r="E115" s="67">
        <v>125768.18</v>
      </c>
      <c r="F115" s="67">
        <v>22.64</v>
      </c>
    </row>
    <row r="116" spans="1:6" ht="15.75">
      <c r="A116" s="14">
        <v>96</v>
      </c>
      <c r="B116" s="64" t="s">
        <v>305</v>
      </c>
      <c r="C116" s="65" t="s">
        <v>256</v>
      </c>
      <c r="D116" s="66">
        <v>3E-05</v>
      </c>
      <c r="E116" s="67">
        <v>99168.62</v>
      </c>
      <c r="F116" s="67">
        <v>2.98</v>
      </c>
    </row>
    <row r="117" spans="1:6" ht="15.75">
      <c r="A117" s="14">
        <v>97</v>
      </c>
      <c r="B117" s="64" t="s">
        <v>306</v>
      </c>
      <c r="C117" s="65" t="s">
        <v>256</v>
      </c>
      <c r="D117" s="66">
        <v>0.000285</v>
      </c>
      <c r="E117" s="67">
        <v>222004.02</v>
      </c>
      <c r="F117" s="67">
        <v>63.27</v>
      </c>
    </row>
    <row r="118" spans="1:6" ht="15.75">
      <c r="A118" s="14">
        <v>98</v>
      </c>
      <c r="B118" s="64" t="s">
        <v>307</v>
      </c>
      <c r="C118" s="65" t="s">
        <v>51</v>
      </c>
      <c r="D118" s="66">
        <v>0.22</v>
      </c>
      <c r="E118" s="67">
        <v>56.06</v>
      </c>
      <c r="F118" s="67">
        <v>12.33</v>
      </c>
    </row>
    <row r="119" spans="1:6" ht="31.5">
      <c r="A119" s="14">
        <v>99</v>
      </c>
      <c r="B119" s="64" t="s">
        <v>308</v>
      </c>
      <c r="C119" s="65" t="s">
        <v>256</v>
      </c>
      <c r="D119" s="66">
        <v>0.0583</v>
      </c>
      <c r="E119" s="67">
        <v>86414.47</v>
      </c>
      <c r="F119" s="67">
        <v>5037.96</v>
      </c>
    </row>
    <row r="120" spans="1:6" ht="31.5">
      <c r="A120" s="14">
        <v>100</v>
      </c>
      <c r="B120" s="64" t="s">
        <v>312</v>
      </c>
      <c r="C120" s="65" t="s">
        <v>51</v>
      </c>
      <c r="D120" s="66">
        <v>0.4228</v>
      </c>
      <c r="E120" s="67">
        <v>307.6</v>
      </c>
      <c r="F120" s="67">
        <v>130.05</v>
      </c>
    </row>
    <row r="121" spans="1:6" ht="15.75">
      <c r="A121" s="14">
        <v>101</v>
      </c>
      <c r="B121" s="64" t="s">
        <v>313</v>
      </c>
      <c r="C121" s="65" t="s">
        <v>288</v>
      </c>
      <c r="D121" s="66">
        <v>0.5108</v>
      </c>
      <c r="E121" s="67">
        <v>21.21</v>
      </c>
      <c r="F121" s="67">
        <v>10.83</v>
      </c>
    </row>
    <row r="122" spans="1:6" ht="31.5">
      <c r="A122" s="14">
        <v>102</v>
      </c>
      <c r="B122" s="64" t="s">
        <v>314</v>
      </c>
      <c r="C122" s="65" t="s">
        <v>51</v>
      </c>
      <c r="D122" s="66">
        <v>0.2904</v>
      </c>
      <c r="E122" s="67">
        <v>409.22</v>
      </c>
      <c r="F122" s="67">
        <v>118.84</v>
      </c>
    </row>
    <row r="123" spans="1:6" ht="47.25">
      <c r="A123" s="14">
        <v>103</v>
      </c>
      <c r="B123" s="64" t="s">
        <v>315</v>
      </c>
      <c r="C123" s="65" t="s">
        <v>0</v>
      </c>
      <c r="D123" s="66">
        <v>80.19</v>
      </c>
      <c r="E123" s="67">
        <v>27.62</v>
      </c>
      <c r="F123" s="67">
        <v>2215.06</v>
      </c>
    </row>
    <row r="124" spans="1:6" ht="31.5">
      <c r="A124" s="14">
        <v>104</v>
      </c>
      <c r="B124" s="64" t="s">
        <v>317</v>
      </c>
      <c r="C124" s="65" t="s">
        <v>1</v>
      </c>
      <c r="D124" s="66">
        <v>106</v>
      </c>
      <c r="E124" s="67">
        <v>13.85</v>
      </c>
      <c r="F124" s="67">
        <v>1467.61</v>
      </c>
    </row>
    <row r="125" spans="1:6" ht="31.5">
      <c r="A125" s="14">
        <v>105</v>
      </c>
      <c r="B125" s="64" t="s">
        <v>318</v>
      </c>
      <c r="C125" s="65" t="s">
        <v>319</v>
      </c>
      <c r="D125" s="66">
        <v>172</v>
      </c>
      <c r="E125" s="67">
        <v>9.96</v>
      </c>
      <c r="F125" s="67">
        <v>1712.74</v>
      </c>
    </row>
    <row r="126" spans="1:6" ht="47.25">
      <c r="A126" s="14">
        <v>106</v>
      </c>
      <c r="B126" s="64" t="s">
        <v>268</v>
      </c>
      <c r="C126" s="65" t="s">
        <v>0</v>
      </c>
      <c r="D126" s="66">
        <v>52</v>
      </c>
      <c r="E126" s="67">
        <v>21.35</v>
      </c>
      <c r="F126" s="67">
        <v>1110.09</v>
      </c>
    </row>
    <row r="127" spans="1:6" ht="47.25">
      <c r="A127" s="14">
        <v>107</v>
      </c>
      <c r="B127" s="64" t="s">
        <v>321</v>
      </c>
      <c r="C127" s="65" t="s">
        <v>0</v>
      </c>
      <c r="D127" s="66">
        <v>36</v>
      </c>
      <c r="E127" s="67">
        <v>26.94</v>
      </c>
      <c r="F127" s="67">
        <v>969.86</v>
      </c>
    </row>
    <row r="128" spans="1:6" ht="47.25">
      <c r="A128" s="14">
        <v>108</v>
      </c>
      <c r="B128" s="64" t="s">
        <v>327</v>
      </c>
      <c r="C128" s="65" t="s">
        <v>319</v>
      </c>
      <c r="D128" s="66">
        <v>9</v>
      </c>
      <c r="E128" s="67">
        <v>269.41</v>
      </c>
      <c r="F128" s="67">
        <v>2424.65</v>
      </c>
    </row>
    <row r="129" spans="1:6" ht="47.25">
      <c r="A129" s="14">
        <v>109</v>
      </c>
      <c r="B129" s="64" t="s">
        <v>328</v>
      </c>
      <c r="C129" s="65" t="s">
        <v>319</v>
      </c>
      <c r="D129" s="66">
        <v>2</v>
      </c>
      <c r="E129" s="67">
        <v>296.69</v>
      </c>
      <c r="F129" s="67">
        <v>593.37</v>
      </c>
    </row>
    <row r="130" spans="1:6" ht="31.5">
      <c r="A130" s="14">
        <v>110</v>
      </c>
      <c r="B130" s="64" t="s">
        <v>350</v>
      </c>
      <c r="C130" s="65" t="s">
        <v>319</v>
      </c>
      <c r="D130" s="66">
        <v>10</v>
      </c>
      <c r="E130" s="67">
        <v>20.46</v>
      </c>
      <c r="F130" s="67">
        <v>204.61</v>
      </c>
    </row>
    <row r="131" spans="1:6" ht="31.5">
      <c r="A131" s="14">
        <v>111</v>
      </c>
      <c r="B131" s="64" t="s">
        <v>332</v>
      </c>
      <c r="C131" s="65" t="s">
        <v>319</v>
      </c>
      <c r="D131" s="66">
        <v>3</v>
      </c>
      <c r="E131" s="67">
        <v>20.46</v>
      </c>
      <c r="F131" s="67">
        <v>61.38</v>
      </c>
    </row>
    <row r="132" spans="1:6" ht="31.5">
      <c r="A132" s="14">
        <v>112</v>
      </c>
      <c r="B132" s="64" t="s">
        <v>351</v>
      </c>
      <c r="C132" s="65" t="s">
        <v>319</v>
      </c>
      <c r="D132" s="66">
        <v>4</v>
      </c>
      <c r="E132" s="67">
        <v>20.46</v>
      </c>
      <c r="F132" s="67">
        <v>81.84</v>
      </c>
    </row>
    <row r="133" spans="1:6" ht="15.75">
      <c r="A133" s="14">
        <v>113</v>
      </c>
      <c r="B133" s="64" t="s">
        <v>334</v>
      </c>
      <c r="C133" s="65" t="s">
        <v>319</v>
      </c>
      <c r="D133" s="66">
        <v>15</v>
      </c>
      <c r="E133" s="67">
        <v>20.46</v>
      </c>
      <c r="F133" s="67">
        <v>306.92</v>
      </c>
    </row>
    <row r="134" spans="1:6" ht="15.75">
      <c r="A134" s="14">
        <v>114</v>
      </c>
      <c r="B134" s="64" t="s">
        <v>352</v>
      </c>
      <c r="C134" s="65" t="s">
        <v>319</v>
      </c>
      <c r="D134" s="66">
        <v>10</v>
      </c>
      <c r="E134" s="67">
        <v>20.46</v>
      </c>
      <c r="F134" s="67">
        <v>204.61</v>
      </c>
    </row>
    <row r="135" spans="1:6" ht="15.75">
      <c r="A135" s="14">
        <v>115</v>
      </c>
      <c r="B135" s="64" t="s">
        <v>338</v>
      </c>
      <c r="C135" s="65" t="s">
        <v>319</v>
      </c>
      <c r="D135" s="66">
        <v>3</v>
      </c>
      <c r="E135" s="67">
        <v>11.12</v>
      </c>
      <c r="F135" s="67">
        <v>33.35</v>
      </c>
    </row>
    <row r="136" spans="1:6" ht="15.75">
      <c r="A136" s="14">
        <v>116</v>
      </c>
      <c r="B136" s="64" t="s">
        <v>341</v>
      </c>
      <c r="C136" s="65" t="s">
        <v>319</v>
      </c>
      <c r="D136" s="66">
        <v>2</v>
      </c>
      <c r="E136" s="67">
        <v>15.55</v>
      </c>
      <c r="F136" s="67">
        <v>31.1</v>
      </c>
    </row>
    <row r="137" spans="1:6" ht="15.75">
      <c r="A137" s="14">
        <v>117</v>
      </c>
      <c r="B137" s="64" t="s">
        <v>342</v>
      </c>
      <c r="C137" s="65" t="s">
        <v>319</v>
      </c>
      <c r="D137" s="66">
        <v>4</v>
      </c>
      <c r="E137" s="67">
        <v>15.55</v>
      </c>
      <c r="F137" s="67">
        <v>62.2</v>
      </c>
    </row>
    <row r="138" spans="1:6" ht="15.75">
      <c r="A138" s="14">
        <v>118</v>
      </c>
      <c r="B138" s="64" t="s">
        <v>353</v>
      </c>
      <c r="C138" s="65" t="s">
        <v>319</v>
      </c>
      <c r="D138" s="66">
        <v>1</v>
      </c>
      <c r="E138" s="67">
        <v>24.42</v>
      </c>
      <c r="F138" s="67">
        <v>24.42</v>
      </c>
    </row>
    <row r="139" spans="1:6" ht="15.75">
      <c r="A139" s="14">
        <v>119</v>
      </c>
      <c r="B139" s="64" t="s">
        <v>345</v>
      </c>
      <c r="C139" s="65" t="s">
        <v>319</v>
      </c>
      <c r="D139" s="66">
        <v>16</v>
      </c>
      <c r="E139" s="67">
        <v>31.03</v>
      </c>
      <c r="F139" s="67">
        <v>496.53</v>
      </c>
    </row>
    <row r="140" spans="1:6" ht="15.75">
      <c r="A140" s="14">
        <v>120</v>
      </c>
      <c r="B140" s="64" t="s">
        <v>346</v>
      </c>
      <c r="C140" s="65" t="s">
        <v>319</v>
      </c>
      <c r="D140" s="66">
        <v>9</v>
      </c>
      <c r="E140" s="67">
        <v>33.28</v>
      </c>
      <c r="F140" s="67">
        <v>299.55</v>
      </c>
    </row>
    <row r="141" spans="1:6" ht="15.75">
      <c r="A141" s="77" t="s">
        <v>354</v>
      </c>
      <c r="B141" s="78"/>
      <c r="C141" s="78"/>
      <c r="D141" s="78"/>
      <c r="E141" s="78"/>
      <c r="F141" s="79"/>
    </row>
    <row r="142" spans="1:11" ht="15.75">
      <c r="A142" s="96" t="s">
        <v>223</v>
      </c>
      <c r="B142" s="96"/>
      <c r="C142" s="96"/>
      <c r="D142" s="96"/>
      <c r="E142" s="96"/>
      <c r="F142" s="96"/>
      <c r="K142" s="59">
        <f>F143+F144+F145+F146+F147+F148+F149+F150+F151+F152+F153+F154+F155+F156+F157+F158</f>
        <v>55451.4686</v>
      </c>
    </row>
    <row r="143" spans="1:11" ht="47.25">
      <c r="A143" s="54">
        <v>121</v>
      </c>
      <c r="B143" s="27" t="s">
        <v>355</v>
      </c>
      <c r="C143" s="54" t="s">
        <v>0</v>
      </c>
      <c r="D143" s="54">
        <v>42</v>
      </c>
      <c r="E143" s="55">
        <v>171.87879999999998</v>
      </c>
      <c r="F143" s="55">
        <f>D143*E143</f>
        <v>7218.909599999999</v>
      </c>
      <c r="K143" s="59"/>
    </row>
    <row r="144" spans="1:11" ht="47.25">
      <c r="A144" s="54">
        <v>122</v>
      </c>
      <c r="B144" s="27" t="s">
        <v>356</v>
      </c>
      <c r="C144" s="54" t="s">
        <v>0</v>
      </c>
      <c r="D144" s="54">
        <v>23</v>
      </c>
      <c r="E144" s="55">
        <v>165.8018</v>
      </c>
      <c r="F144" s="55">
        <f aca="true" t="shared" si="2" ref="F144:F158">D144*E144</f>
        <v>3813.4413999999997</v>
      </c>
      <c r="K144" s="59"/>
    </row>
    <row r="145" spans="1:11" ht="15.75">
      <c r="A145" s="54">
        <v>123</v>
      </c>
      <c r="B145" s="28" t="s">
        <v>283</v>
      </c>
      <c r="C145" s="54" t="s">
        <v>1</v>
      </c>
      <c r="D145" s="54">
        <v>25</v>
      </c>
      <c r="E145" s="55">
        <v>362.36619999999994</v>
      </c>
      <c r="F145" s="55">
        <f t="shared" si="2"/>
        <v>9059.154999999999</v>
      </c>
      <c r="K145" s="59"/>
    </row>
    <row r="146" spans="1:11" ht="15.75">
      <c r="A146" s="54">
        <v>124</v>
      </c>
      <c r="B146" s="28" t="s">
        <v>357</v>
      </c>
      <c r="C146" s="54" t="s">
        <v>1</v>
      </c>
      <c r="D146" s="54">
        <v>28</v>
      </c>
      <c r="E146" s="55">
        <v>362.36619999999994</v>
      </c>
      <c r="F146" s="55">
        <f t="shared" si="2"/>
        <v>10146.253599999998</v>
      </c>
      <c r="K146" s="59"/>
    </row>
    <row r="147" spans="1:11" ht="15.75">
      <c r="A147" s="54">
        <v>125</v>
      </c>
      <c r="B147" s="28" t="s">
        <v>358</v>
      </c>
      <c r="C147" s="54" t="s">
        <v>1</v>
      </c>
      <c r="D147" s="54">
        <v>2</v>
      </c>
      <c r="E147" s="55">
        <v>362.36619999999994</v>
      </c>
      <c r="F147" s="55">
        <f t="shared" si="2"/>
        <v>724.7323999999999</v>
      </c>
      <c r="K147" s="59"/>
    </row>
    <row r="148" spans="1:11" ht="15.75">
      <c r="A148" s="54">
        <v>126</v>
      </c>
      <c r="B148" s="28" t="s">
        <v>359</v>
      </c>
      <c r="C148" s="54" t="s">
        <v>1</v>
      </c>
      <c r="D148" s="54">
        <v>2</v>
      </c>
      <c r="E148" s="55">
        <v>362.36619999999994</v>
      </c>
      <c r="F148" s="55">
        <f t="shared" si="2"/>
        <v>724.7323999999999</v>
      </c>
      <c r="K148" s="59"/>
    </row>
    <row r="149" spans="1:11" ht="15.75">
      <c r="A149" s="54">
        <v>127</v>
      </c>
      <c r="B149" s="28" t="s">
        <v>360</v>
      </c>
      <c r="C149" s="54" t="s">
        <v>1</v>
      </c>
      <c r="D149" s="54">
        <v>6</v>
      </c>
      <c r="E149" s="55">
        <v>362.36619999999994</v>
      </c>
      <c r="F149" s="55">
        <f t="shared" si="2"/>
        <v>2174.1971999999996</v>
      </c>
      <c r="K149" s="59"/>
    </row>
    <row r="150" spans="1:11" ht="15.75">
      <c r="A150" s="54">
        <v>128</v>
      </c>
      <c r="B150" s="28" t="s">
        <v>361</v>
      </c>
      <c r="C150" s="54" t="s">
        <v>1</v>
      </c>
      <c r="D150" s="54">
        <v>1</v>
      </c>
      <c r="E150" s="55">
        <v>362.36619999999994</v>
      </c>
      <c r="F150" s="55">
        <f t="shared" si="2"/>
        <v>362.36619999999994</v>
      </c>
      <c r="K150" s="59"/>
    </row>
    <row r="151" spans="1:11" ht="31.5">
      <c r="A151" s="54">
        <v>129</v>
      </c>
      <c r="B151" s="27" t="s">
        <v>362</v>
      </c>
      <c r="C151" s="54" t="s">
        <v>1</v>
      </c>
      <c r="D151" s="54">
        <v>2</v>
      </c>
      <c r="E151" s="55">
        <v>664.9182</v>
      </c>
      <c r="F151" s="55">
        <f t="shared" si="2"/>
        <v>1329.8364</v>
      </c>
      <c r="K151" s="59"/>
    </row>
    <row r="152" spans="1:11" ht="47.25">
      <c r="A152" s="54">
        <v>130</v>
      </c>
      <c r="B152" s="27" t="s">
        <v>363</v>
      </c>
      <c r="C152" s="54" t="s">
        <v>1</v>
      </c>
      <c r="D152" s="54">
        <v>2</v>
      </c>
      <c r="E152" s="55">
        <v>577.6926</v>
      </c>
      <c r="F152" s="55">
        <f t="shared" si="2"/>
        <v>1155.3852</v>
      </c>
      <c r="K152" s="59"/>
    </row>
    <row r="153" spans="1:11" ht="31.5">
      <c r="A153" s="54">
        <v>131</v>
      </c>
      <c r="B153" s="27" t="s">
        <v>364</v>
      </c>
      <c r="C153" s="54" t="s">
        <v>1</v>
      </c>
      <c r="D153" s="54">
        <v>3</v>
      </c>
      <c r="E153" s="55">
        <v>1319.2754</v>
      </c>
      <c r="F153" s="55">
        <f t="shared" si="2"/>
        <v>3957.8262</v>
      </c>
      <c r="K153" s="59"/>
    </row>
    <row r="154" spans="1:11" ht="31.5">
      <c r="A154" s="54">
        <v>132</v>
      </c>
      <c r="B154" s="27" t="s">
        <v>365</v>
      </c>
      <c r="C154" s="54" t="s">
        <v>1</v>
      </c>
      <c r="D154" s="54">
        <v>1</v>
      </c>
      <c r="E154" s="55">
        <v>460.57759999999996</v>
      </c>
      <c r="F154" s="55">
        <f t="shared" si="2"/>
        <v>460.57759999999996</v>
      </c>
      <c r="K154" s="59"/>
    </row>
    <row r="155" spans="1:6" ht="47.25">
      <c r="A155" s="54">
        <v>133</v>
      </c>
      <c r="B155" s="27" t="s">
        <v>366</v>
      </c>
      <c r="C155" s="54" t="s">
        <v>1</v>
      </c>
      <c r="D155" s="23">
        <v>2</v>
      </c>
      <c r="E155" s="36">
        <v>806.7896</v>
      </c>
      <c r="F155" s="55">
        <f t="shared" si="2"/>
        <v>1613.5792</v>
      </c>
    </row>
    <row r="156" spans="1:6" ht="31.5">
      <c r="A156" s="54">
        <v>134</v>
      </c>
      <c r="B156" s="27" t="s">
        <v>367</v>
      </c>
      <c r="C156" s="54" t="s">
        <v>1</v>
      </c>
      <c r="D156" s="23">
        <v>3</v>
      </c>
      <c r="E156" s="36">
        <v>3.54</v>
      </c>
      <c r="F156" s="55">
        <f t="shared" si="2"/>
        <v>10.620000000000001</v>
      </c>
    </row>
    <row r="157" spans="1:6" ht="15.75">
      <c r="A157" s="54">
        <v>135</v>
      </c>
      <c r="B157" s="27" t="s">
        <v>368</v>
      </c>
      <c r="C157" s="54" t="s">
        <v>1</v>
      </c>
      <c r="D157" s="23">
        <v>1</v>
      </c>
      <c r="E157" s="36">
        <v>11975.1238</v>
      </c>
      <c r="F157" s="55">
        <f t="shared" si="2"/>
        <v>11975.1238</v>
      </c>
    </row>
    <row r="158" spans="1:6" ht="15.75">
      <c r="A158" s="54">
        <v>136</v>
      </c>
      <c r="B158" s="28" t="s">
        <v>369</v>
      </c>
      <c r="C158" s="54" t="s">
        <v>1</v>
      </c>
      <c r="D158" s="23">
        <v>2</v>
      </c>
      <c r="E158" s="36">
        <v>362.36619999999994</v>
      </c>
      <c r="F158" s="55">
        <f t="shared" si="2"/>
        <v>724.7323999999999</v>
      </c>
    </row>
    <row r="159" spans="1:11" ht="15.75">
      <c r="A159" s="77" t="s">
        <v>11</v>
      </c>
      <c r="B159" s="78"/>
      <c r="C159" s="78"/>
      <c r="D159" s="78"/>
      <c r="E159" s="78"/>
      <c r="F159" s="79"/>
      <c r="K159" s="59">
        <f>SUM(F160:F207)</f>
        <v>450623.1460895876</v>
      </c>
    </row>
    <row r="160" spans="1:11" ht="15.75">
      <c r="A160" s="54">
        <v>137</v>
      </c>
      <c r="B160" s="60" t="s">
        <v>370</v>
      </c>
      <c r="C160" s="68" t="s">
        <v>256</v>
      </c>
      <c r="D160" s="69">
        <v>0.0009</v>
      </c>
      <c r="E160" s="70">
        <v>182991.332</v>
      </c>
      <c r="F160" s="70">
        <v>164.6921988</v>
      </c>
      <c r="K160" s="59"/>
    </row>
    <row r="161" spans="1:11" ht="15.75">
      <c r="A161" s="54">
        <v>138</v>
      </c>
      <c r="B161" s="60" t="s">
        <v>371</v>
      </c>
      <c r="C161" s="68" t="s">
        <v>288</v>
      </c>
      <c r="D161" s="69">
        <v>1.44</v>
      </c>
      <c r="E161" s="70">
        <v>42.286480000000005</v>
      </c>
      <c r="F161" s="70">
        <v>60.89253120000001</v>
      </c>
      <c r="K161" s="59"/>
    </row>
    <row r="162" spans="1:11" ht="31.5">
      <c r="A162" s="54">
        <v>139</v>
      </c>
      <c r="B162" s="60" t="s">
        <v>290</v>
      </c>
      <c r="C162" s="68" t="s">
        <v>256</v>
      </c>
      <c r="D162" s="69">
        <v>0.00065</v>
      </c>
      <c r="E162" s="70">
        <v>124949.728</v>
      </c>
      <c r="F162" s="70">
        <v>81.2173232</v>
      </c>
      <c r="K162" s="59"/>
    </row>
    <row r="163" spans="1:11" ht="15.75">
      <c r="A163" s="54">
        <v>140</v>
      </c>
      <c r="B163" s="60" t="s">
        <v>291</v>
      </c>
      <c r="C163" s="68" t="s">
        <v>256</v>
      </c>
      <c r="D163" s="69">
        <v>0.00032</v>
      </c>
      <c r="E163" s="70">
        <v>204884.816</v>
      </c>
      <c r="F163" s="70">
        <v>65.56314112</v>
      </c>
      <c r="K163" s="59"/>
    </row>
    <row r="164" spans="1:11" ht="31.5">
      <c r="A164" s="54">
        <v>141</v>
      </c>
      <c r="B164" s="60" t="s">
        <v>372</v>
      </c>
      <c r="C164" s="68" t="s">
        <v>256</v>
      </c>
      <c r="D164" s="69">
        <v>0.00072</v>
      </c>
      <c r="E164" s="70">
        <v>69499.876</v>
      </c>
      <c r="F164" s="70">
        <v>50.03991072000001</v>
      </c>
      <c r="K164" s="59"/>
    </row>
    <row r="165" spans="1:11" ht="28.5" customHeight="1">
      <c r="A165" s="54">
        <v>142</v>
      </c>
      <c r="B165" s="60" t="s">
        <v>373</v>
      </c>
      <c r="C165" s="68" t="s">
        <v>51</v>
      </c>
      <c r="D165" s="69">
        <v>4</v>
      </c>
      <c r="E165" s="70">
        <v>69.56808</v>
      </c>
      <c r="F165" s="70">
        <v>278.27232</v>
      </c>
      <c r="K165" s="59"/>
    </row>
    <row r="166" spans="1:11" ht="28.5" customHeight="1">
      <c r="A166" s="54">
        <v>143</v>
      </c>
      <c r="B166" s="60" t="s">
        <v>374</v>
      </c>
      <c r="C166" s="68" t="s">
        <v>51</v>
      </c>
      <c r="D166" s="69">
        <v>0.16</v>
      </c>
      <c r="E166" s="70">
        <v>287.13884</v>
      </c>
      <c r="F166" s="70">
        <v>45.942214400000005</v>
      </c>
      <c r="K166" s="59"/>
    </row>
    <row r="167" spans="1:11" ht="15.75">
      <c r="A167" s="54">
        <v>144</v>
      </c>
      <c r="B167" s="60" t="s">
        <v>375</v>
      </c>
      <c r="C167" s="68" t="s">
        <v>256</v>
      </c>
      <c r="D167" s="69">
        <v>0.0006</v>
      </c>
      <c r="E167" s="70">
        <v>12754.148</v>
      </c>
      <c r="F167" s="70">
        <v>7.652488799999999</v>
      </c>
      <c r="K167" s="59"/>
    </row>
    <row r="168" spans="1:11" ht="15.75">
      <c r="A168" s="54">
        <v>145</v>
      </c>
      <c r="B168" s="60" t="s">
        <v>376</v>
      </c>
      <c r="C168" s="68" t="s">
        <v>256</v>
      </c>
      <c r="D168" s="69">
        <v>0.00041</v>
      </c>
      <c r="E168" s="70">
        <v>78571.008</v>
      </c>
      <c r="F168" s="70">
        <v>32.21411328</v>
      </c>
      <c r="K168" s="59"/>
    </row>
    <row r="169" spans="1:11" ht="15.75">
      <c r="A169" s="54">
        <v>146</v>
      </c>
      <c r="B169" s="60" t="s">
        <v>377</v>
      </c>
      <c r="C169" s="68" t="s">
        <v>256</v>
      </c>
      <c r="D169" s="69">
        <v>0.0036</v>
      </c>
      <c r="E169" s="70">
        <v>78571.008</v>
      </c>
      <c r="F169" s="70">
        <v>282.8556288</v>
      </c>
      <c r="K169" s="59"/>
    </row>
    <row r="170" spans="1:11" ht="15.75">
      <c r="A170" s="54">
        <v>147</v>
      </c>
      <c r="B170" s="60" t="s">
        <v>296</v>
      </c>
      <c r="C170" s="68" t="s">
        <v>51</v>
      </c>
      <c r="D170" s="69">
        <v>0.285</v>
      </c>
      <c r="E170" s="70">
        <v>289.18496</v>
      </c>
      <c r="F170" s="70">
        <v>82.41771359999998</v>
      </c>
      <c r="K170" s="59"/>
    </row>
    <row r="171" spans="1:11" ht="31.5">
      <c r="A171" s="54">
        <v>148</v>
      </c>
      <c r="B171" s="60" t="s">
        <v>378</v>
      </c>
      <c r="C171" s="68" t="s">
        <v>51</v>
      </c>
      <c r="D171" s="69">
        <v>2</v>
      </c>
      <c r="E171" s="70">
        <v>68.20400000000001</v>
      </c>
      <c r="F171" s="70">
        <v>136.40800000000002</v>
      </c>
      <c r="K171" s="59"/>
    </row>
    <row r="172" spans="1:11" ht="31.5">
      <c r="A172" s="54">
        <v>149</v>
      </c>
      <c r="B172" s="60" t="s">
        <v>379</v>
      </c>
      <c r="C172" s="68" t="s">
        <v>1</v>
      </c>
      <c r="D172" s="69">
        <v>28</v>
      </c>
      <c r="E172" s="70">
        <v>1.0230599999999999</v>
      </c>
      <c r="F172" s="70">
        <v>28.645679999999995</v>
      </c>
      <c r="K172" s="59"/>
    </row>
    <row r="173" spans="1:11" ht="15.75">
      <c r="A173" s="54">
        <v>150</v>
      </c>
      <c r="B173" s="60" t="s">
        <v>380</v>
      </c>
      <c r="C173" s="68" t="s">
        <v>51</v>
      </c>
      <c r="D173" s="69">
        <v>2.2</v>
      </c>
      <c r="E173" s="70">
        <v>86.61908</v>
      </c>
      <c r="F173" s="70">
        <v>190.56197600000002</v>
      </c>
      <c r="K173" s="59"/>
    </row>
    <row r="174" spans="1:11" ht="47.25">
      <c r="A174" s="54">
        <v>151</v>
      </c>
      <c r="B174" s="60" t="s">
        <v>381</v>
      </c>
      <c r="C174" s="68" t="s">
        <v>51</v>
      </c>
      <c r="D174" s="69">
        <v>1.55</v>
      </c>
      <c r="E174" s="70">
        <v>791.1664</v>
      </c>
      <c r="F174" s="70">
        <v>1226.30792</v>
      </c>
      <c r="K174" s="59"/>
    </row>
    <row r="175" spans="1:11" ht="31.5">
      <c r="A175" s="54">
        <v>152</v>
      </c>
      <c r="B175" s="60" t="s">
        <v>382</v>
      </c>
      <c r="C175" s="68" t="s">
        <v>1</v>
      </c>
      <c r="D175" s="69">
        <v>2</v>
      </c>
      <c r="E175" s="70">
        <v>1145.8272</v>
      </c>
      <c r="F175" s="70">
        <v>2291.6544</v>
      </c>
      <c r="K175" s="59"/>
    </row>
    <row r="176" spans="1:11" ht="31.5">
      <c r="A176" s="54">
        <v>153</v>
      </c>
      <c r="B176" s="60" t="s">
        <v>383</v>
      </c>
      <c r="C176" s="68" t="s">
        <v>256</v>
      </c>
      <c r="D176" s="69">
        <v>0.00016</v>
      </c>
      <c r="E176" s="70">
        <v>185228.42320000002</v>
      </c>
      <c r="F176" s="70">
        <v>29.636547712000006</v>
      </c>
      <c r="K176" s="59"/>
    </row>
    <row r="177" spans="1:11" ht="15.75">
      <c r="A177" s="54">
        <v>154</v>
      </c>
      <c r="B177" s="60" t="s">
        <v>384</v>
      </c>
      <c r="C177" s="68" t="s">
        <v>51</v>
      </c>
      <c r="D177" s="69">
        <v>15.2</v>
      </c>
      <c r="E177" s="70">
        <v>100.25987999999998</v>
      </c>
      <c r="F177" s="70">
        <v>1523.9501759999996</v>
      </c>
      <c r="K177" s="59"/>
    </row>
    <row r="178" spans="1:11" ht="47.25">
      <c r="A178" s="54">
        <v>155</v>
      </c>
      <c r="B178" s="60" t="s">
        <v>385</v>
      </c>
      <c r="C178" s="68" t="s">
        <v>81</v>
      </c>
      <c r="D178" s="69">
        <v>2</v>
      </c>
      <c r="E178" s="70">
        <v>4392.3376</v>
      </c>
      <c r="F178" s="70">
        <v>8784.6752</v>
      </c>
      <c r="K178" s="59"/>
    </row>
    <row r="179" spans="1:11" ht="31.5">
      <c r="A179" s="54">
        <v>156</v>
      </c>
      <c r="B179" s="60" t="s">
        <v>386</v>
      </c>
      <c r="C179" s="68" t="s">
        <v>256</v>
      </c>
      <c r="D179" s="69">
        <v>3E-05</v>
      </c>
      <c r="E179" s="70">
        <v>87846.75200000001</v>
      </c>
      <c r="F179" s="70">
        <v>2.63540256</v>
      </c>
      <c r="K179" s="59"/>
    </row>
    <row r="180" spans="1:11" ht="31.5">
      <c r="A180" s="54">
        <v>157</v>
      </c>
      <c r="B180" s="60" t="s">
        <v>309</v>
      </c>
      <c r="C180" s="68" t="s">
        <v>256</v>
      </c>
      <c r="D180" s="69">
        <v>0.00111</v>
      </c>
      <c r="E180" s="70">
        <v>142614.56399999998</v>
      </c>
      <c r="F180" s="70">
        <v>158.30216604</v>
      </c>
      <c r="K180" s="59"/>
    </row>
    <row r="181" spans="1:11" ht="47.25">
      <c r="A181" s="54">
        <v>158</v>
      </c>
      <c r="B181" s="60" t="s">
        <v>387</v>
      </c>
      <c r="C181" s="68" t="s">
        <v>81</v>
      </c>
      <c r="D181" s="69">
        <v>3</v>
      </c>
      <c r="E181" s="70">
        <v>1261.774</v>
      </c>
      <c r="F181" s="70">
        <v>3785.3219999999997</v>
      </c>
      <c r="K181" s="59"/>
    </row>
    <row r="182" spans="1:11" ht="53.25" customHeight="1">
      <c r="A182" s="54">
        <v>159</v>
      </c>
      <c r="B182" s="60" t="s">
        <v>388</v>
      </c>
      <c r="C182" s="68" t="s">
        <v>0</v>
      </c>
      <c r="D182" s="69">
        <v>22.95</v>
      </c>
      <c r="E182" s="70">
        <v>355.34284</v>
      </c>
      <c r="F182" s="70">
        <v>8155.118178000001</v>
      </c>
      <c r="K182" s="59"/>
    </row>
    <row r="183" spans="1:11" ht="51.75" customHeight="1">
      <c r="A183" s="54">
        <v>160</v>
      </c>
      <c r="B183" s="60" t="s">
        <v>389</v>
      </c>
      <c r="C183" s="68" t="s">
        <v>0</v>
      </c>
      <c r="D183" s="69">
        <v>41.92</v>
      </c>
      <c r="E183" s="70">
        <v>181.42264</v>
      </c>
      <c r="F183" s="70">
        <v>7605.2370688</v>
      </c>
      <c r="K183" s="59"/>
    </row>
    <row r="184" spans="1:11" ht="31.5">
      <c r="A184" s="54">
        <v>161</v>
      </c>
      <c r="B184" s="60" t="s">
        <v>390</v>
      </c>
      <c r="C184" s="68" t="s">
        <v>391</v>
      </c>
      <c r="D184" s="69">
        <v>3</v>
      </c>
      <c r="E184" s="70">
        <v>49516.104</v>
      </c>
      <c r="F184" s="70">
        <v>148548.312</v>
      </c>
      <c r="K184" s="59"/>
    </row>
    <row r="185" spans="1:11" ht="31.5">
      <c r="A185" s="54">
        <v>162</v>
      </c>
      <c r="B185" s="60" t="s">
        <v>392</v>
      </c>
      <c r="C185" s="68" t="s">
        <v>288</v>
      </c>
      <c r="D185" s="69">
        <v>0.001</v>
      </c>
      <c r="E185" s="70">
        <v>4276.3908</v>
      </c>
      <c r="F185" s="70">
        <v>4.276390800000001</v>
      </c>
      <c r="K185" s="59"/>
    </row>
    <row r="186" spans="1:11" ht="15.75">
      <c r="A186" s="54">
        <v>163</v>
      </c>
      <c r="B186" s="60" t="s">
        <v>313</v>
      </c>
      <c r="C186" s="68" t="s">
        <v>288</v>
      </c>
      <c r="D186" s="69">
        <v>0.5249</v>
      </c>
      <c r="E186" s="70">
        <v>21.211443999999997</v>
      </c>
      <c r="F186" s="70">
        <v>11.1338869556</v>
      </c>
      <c r="K186" s="59"/>
    </row>
    <row r="187" spans="1:11" ht="15.75">
      <c r="A187" s="54">
        <v>164</v>
      </c>
      <c r="B187" s="60" t="s">
        <v>393</v>
      </c>
      <c r="C187" s="68" t="s">
        <v>51</v>
      </c>
      <c r="D187" s="69">
        <v>0.24</v>
      </c>
      <c r="E187" s="70">
        <v>66.83992</v>
      </c>
      <c r="F187" s="70">
        <v>16.041580800000002</v>
      </c>
      <c r="K187" s="59"/>
    </row>
    <row r="188" spans="1:11" ht="31.5">
      <c r="A188" s="54">
        <v>165</v>
      </c>
      <c r="B188" s="60" t="s">
        <v>394</v>
      </c>
      <c r="C188" s="68" t="s">
        <v>319</v>
      </c>
      <c r="D188" s="69">
        <v>60</v>
      </c>
      <c r="E188" s="70">
        <v>57.700584000000006</v>
      </c>
      <c r="F188" s="70">
        <v>3462.03504</v>
      </c>
      <c r="K188" s="59"/>
    </row>
    <row r="189" spans="1:11" ht="31.5">
      <c r="A189" s="54">
        <v>166</v>
      </c>
      <c r="B189" s="60" t="s">
        <v>395</v>
      </c>
      <c r="C189" s="68" t="s">
        <v>319</v>
      </c>
      <c r="D189" s="69">
        <v>20</v>
      </c>
      <c r="E189" s="70">
        <v>105.443384</v>
      </c>
      <c r="F189" s="70">
        <v>2108.86768</v>
      </c>
      <c r="K189" s="59"/>
    </row>
    <row r="190" spans="1:11" ht="66.75" customHeight="1">
      <c r="A190" s="54">
        <v>167</v>
      </c>
      <c r="B190" s="60" t="s">
        <v>396</v>
      </c>
      <c r="C190" s="68" t="s">
        <v>391</v>
      </c>
      <c r="D190" s="69">
        <v>1</v>
      </c>
      <c r="E190" s="70">
        <v>3396.5591999999997</v>
      </c>
      <c r="F190" s="70">
        <v>3396.5591999999997</v>
      </c>
      <c r="K190" s="59"/>
    </row>
    <row r="191" spans="1:11" ht="35.25" customHeight="1">
      <c r="A191" s="54">
        <v>168</v>
      </c>
      <c r="B191" s="60" t="s">
        <v>397</v>
      </c>
      <c r="C191" s="68" t="s">
        <v>391</v>
      </c>
      <c r="D191" s="69">
        <v>2</v>
      </c>
      <c r="E191" s="70">
        <v>3178.3064</v>
      </c>
      <c r="F191" s="70">
        <v>6356.6128</v>
      </c>
      <c r="K191" s="59"/>
    </row>
    <row r="192" spans="1:11" ht="68.25" customHeight="1">
      <c r="A192" s="54">
        <v>169</v>
      </c>
      <c r="B192" s="60" t="s">
        <v>398</v>
      </c>
      <c r="C192" s="68" t="s">
        <v>391</v>
      </c>
      <c r="D192" s="69">
        <v>2</v>
      </c>
      <c r="E192" s="70">
        <v>2298.4748</v>
      </c>
      <c r="F192" s="70">
        <v>4596.9496</v>
      </c>
      <c r="K192" s="59"/>
    </row>
    <row r="193" spans="1:11" ht="15.75">
      <c r="A193" s="54">
        <v>170</v>
      </c>
      <c r="B193" s="60" t="s">
        <v>399</v>
      </c>
      <c r="C193" s="68" t="s">
        <v>319</v>
      </c>
      <c r="D193" s="69">
        <v>2</v>
      </c>
      <c r="E193" s="70">
        <v>503.34552</v>
      </c>
      <c r="F193" s="70">
        <v>1006.69104</v>
      </c>
      <c r="K193" s="59"/>
    </row>
    <row r="194" spans="1:11" ht="31.5">
      <c r="A194" s="54">
        <v>171</v>
      </c>
      <c r="B194" s="60" t="s">
        <v>400</v>
      </c>
      <c r="C194" s="68" t="s">
        <v>319</v>
      </c>
      <c r="D194" s="69">
        <v>2</v>
      </c>
      <c r="E194" s="70">
        <v>117.31087999999998</v>
      </c>
      <c r="F194" s="70">
        <v>234.62175999999997</v>
      </c>
      <c r="K194" s="59"/>
    </row>
    <row r="195" spans="1:11" ht="15.75">
      <c r="A195" s="54">
        <v>172</v>
      </c>
      <c r="B195" s="60" t="s">
        <v>401</v>
      </c>
      <c r="C195" s="68" t="s">
        <v>391</v>
      </c>
      <c r="D195" s="69">
        <v>2</v>
      </c>
      <c r="E195" s="70">
        <v>2407.6012</v>
      </c>
      <c r="F195" s="70">
        <v>4815.2024</v>
      </c>
      <c r="K195" s="59"/>
    </row>
    <row r="196" spans="1:11" ht="15.75">
      <c r="A196" s="54">
        <v>173</v>
      </c>
      <c r="B196" s="60" t="s">
        <v>402</v>
      </c>
      <c r="C196" s="68" t="s">
        <v>1</v>
      </c>
      <c r="D196" s="69">
        <v>16</v>
      </c>
      <c r="E196" s="70">
        <v>113.21864000000001</v>
      </c>
      <c r="F196" s="70">
        <v>1811.4982400000001</v>
      </c>
      <c r="K196" s="59"/>
    </row>
    <row r="197" spans="1:11" ht="15.75">
      <c r="A197" s="54">
        <v>174</v>
      </c>
      <c r="B197" s="60" t="s">
        <v>403</v>
      </c>
      <c r="C197" s="68" t="s">
        <v>1</v>
      </c>
      <c r="D197" s="69">
        <v>8</v>
      </c>
      <c r="E197" s="70">
        <v>113.21864000000001</v>
      </c>
      <c r="F197" s="70">
        <v>905.7491200000001</v>
      </c>
      <c r="K197" s="59"/>
    </row>
    <row r="198" spans="1:11" ht="15.75">
      <c r="A198" s="54">
        <v>175</v>
      </c>
      <c r="B198" s="60" t="s">
        <v>404</v>
      </c>
      <c r="C198" s="68" t="s">
        <v>1</v>
      </c>
      <c r="D198" s="69">
        <v>10</v>
      </c>
      <c r="E198" s="70">
        <v>113.21864000000001</v>
      </c>
      <c r="F198" s="70">
        <v>1132.1864</v>
      </c>
      <c r="K198" s="59"/>
    </row>
    <row r="199" spans="1:11" ht="15.75">
      <c r="A199" s="54">
        <v>176</v>
      </c>
      <c r="B199" s="60" t="s">
        <v>405</v>
      </c>
      <c r="C199" s="68" t="s">
        <v>1</v>
      </c>
      <c r="D199" s="69">
        <v>10</v>
      </c>
      <c r="E199" s="70">
        <v>113.21864000000001</v>
      </c>
      <c r="F199" s="70">
        <v>1132.1864</v>
      </c>
      <c r="K199" s="59"/>
    </row>
    <row r="200" spans="1:11" ht="15.75">
      <c r="A200" s="54">
        <v>177</v>
      </c>
      <c r="B200" s="60" t="s">
        <v>406</v>
      </c>
      <c r="C200" s="68" t="s">
        <v>407</v>
      </c>
      <c r="D200" s="69">
        <v>4</v>
      </c>
      <c r="E200" s="70">
        <v>859.3704</v>
      </c>
      <c r="F200" s="70">
        <v>3437.4816</v>
      </c>
      <c r="K200" s="59"/>
    </row>
    <row r="201" spans="1:11" ht="31.5">
      <c r="A201" s="54">
        <v>178</v>
      </c>
      <c r="B201" s="60" t="s">
        <v>408</v>
      </c>
      <c r="C201" s="68" t="s">
        <v>319</v>
      </c>
      <c r="D201" s="69">
        <v>13</v>
      </c>
      <c r="E201" s="70">
        <v>476.06392</v>
      </c>
      <c r="F201" s="70">
        <v>6188.83096</v>
      </c>
      <c r="K201" s="59"/>
    </row>
    <row r="202" spans="1:11" ht="47.25">
      <c r="A202" s="54">
        <v>179</v>
      </c>
      <c r="B202" s="60" t="s">
        <v>409</v>
      </c>
      <c r="C202" s="68" t="s">
        <v>319</v>
      </c>
      <c r="D202" s="69">
        <v>4</v>
      </c>
      <c r="E202" s="70">
        <v>1370.9004</v>
      </c>
      <c r="F202" s="70">
        <v>5483.6016</v>
      </c>
      <c r="K202" s="59"/>
    </row>
    <row r="203" spans="1:11" ht="31.5">
      <c r="A203" s="54">
        <v>180</v>
      </c>
      <c r="B203" s="60" t="s">
        <v>410</v>
      </c>
      <c r="C203" s="68" t="s">
        <v>319</v>
      </c>
      <c r="D203" s="69">
        <v>8</v>
      </c>
      <c r="E203" s="70">
        <v>1200.3904</v>
      </c>
      <c r="F203" s="70">
        <v>9603.1232</v>
      </c>
      <c r="K203" s="59"/>
    </row>
    <row r="204" spans="1:11" ht="15.75">
      <c r="A204" s="54">
        <v>181</v>
      </c>
      <c r="B204" s="60" t="s">
        <v>411</v>
      </c>
      <c r="C204" s="68" t="s">
        <v>319</v>
      </c>
      <c r="D204" s="69">
        <v>2</v>
      </c>
      <c r="E204" s="70">
        <v>1200.3904</v>
      </c>
      <c r="F204" s="70">
        <v>2400.7808</v>
      </c>
      <c r="K204" s="59"/>
    </row>
    <row r="205" spans="1:11" ht="31.5">
      <c r="A205" s="54">
        <v>182</v>
      </c>
      <c r="B205" s="60" t="s">
        <v>412</v>
      </c>
      <c r="C205" s="68" t="s">
        <v>319</v>
      </c>
      <c r="D205" s="69">
        <v>6</v>
      </c>
      <c r="E205" s="70">
        <v>3867.1668</v>
      </c>
      <c r="F205" s="70">
        <v>23203.0008</v>
      </c>
      <c r="K205" s="59"/>
    </row>
    <row r="206" spans="1:11" ht="15.75">
      <c r="A206" s="54">
        <v>183</v>
      </c>
      <c r="B206" s="60" t="s">
        <v>413</v>
      </c>
      <c r="C206" s="68" t="s">
        <v>319</v>
      </c>
      <c r="D206" s="69">
        <v>1</v>
      </c>
      <c r="E206" s="70">
        <v>3867.1668</v>
      </c>
      <c r="F206" s="70">
        <v>3867.1668</v>
      </c>
      <c r="K206" s="59"/>
    </row>
    <row r="207" spans="1:11" ht="15.75">
      <c r="A207" s="54">
        <v>184</v>
      </c>
      <c r="B207" s="60" t="s">
        <v>414</v>
      </c>
      <c r="C207" s="68" t="s">
        <v>1</v>
      </c>
      <c r="D207" s="69">
        <v>1</v>
      </c>
      <c r="E207" s="70">
        <v>181830.022492</v>
      </c>
      <c r="F207" s="70">
        <v>181830.022492</v>
      </c>
      <c r="K207" s="59"/>
    </row>
    <row r="208" spans="1:6" ht="15.75">
      <c r="A208" s="71"/>
      <c r="B208" s="50" t="s">
        <v>261</v>
      </c>
      <c r="C208" s="9"/>
      <c r="D208" s="9"/>
      <c r="E208" s="8"/>
      <c r="F208" s="48">
        <f>K33+K104+K159</f>
        <v>508739.3960895876</v>
      </c>
    </row>
    <row r="209" spans="1:6" ht="15.75">
      <c r="A209" s="71"/>
      <c r="B209" s="51" t="s">
        <v>262</v>
      </c>
      <c r="C209" s="9"/>
      <c r="D209" s="9"/>
      <c r="E209" s="8"/>
      <c r="F209" s="48">
        <f>K15+K94+K142</f>
        <v>229988.51289999994</v>
      </c>
    </row>
    <row r="210" spans="1:6" ht="15.75">
      <c r="A210" s="71"/>
      <c r="B210" s="51" t="s">
        <v>235</v>
      </c>
      <c r="C210" s="7"/>
      <c r="D210" s="9"/>
      <c r="E210" s="8"/>
      <c r="F210" s="48">
        <f>F208+F209</f>
        <v>738727.9089895876</v>
      </c>
    </row>
    <row r="211" spans="1:6" ht="15.75">
      <c r="A211" s="71"/>
      <c r="B211" s="51" t="s">
        <v>263</v>
      </c>
      <c r="C211" s="7"/>
      <c r="D211" s="9"/>
      <c r="E211" s="8"/>
      <c r="F211" s="52">
        <f>F210-(F210/1.18)</f>
        <v>112687.30815095396</v>
      </c>
    </row>
    <row r="212" spans="2:6" ht="15.75">
      <c r="B212" s="3"/>
      <c r="C212" s="5"/>
      <c r="D212" s="5"/>
      <c r="E212" s="4"/>
      <c r="F212" s="3"/>
    </row>
    <row r="213" ht="15.75">
      <c r="F213" s="72"/>
    </row>
  </sheetData>
  <sheetProtection/>
  <mergeCells count="19">
    <mergeCell ref="A2:F2"/>
    <mergeCell ref="A4:F4"/>
    <mergeCell ref="B5:F5"/>
    <mergeCell ref="A7:A12"/>
    <mergeCell ref="B7:B12"/>
    <mergeCell ref="C7:C12"/>
    <mergeCell ref="D7:D12"/>
    <mergeCell ref="E7:E12"/>
    <mergeCell ref="F7:F12"/>
    <mergeCell ref="A16:F16"/>
    <mergeCell ref="A141:F141"/>
    <mergeCell ref="A142:F142"/>
    <mergeCell ref="A159:F159"/>
    <mergeCell ref="A14:F14"/>
    <mergeCell ref="A15:F15"/>
    <mergeCell ref="A33:F33"/>
    <mergeCell ref="A93:F93"/>
    <mergeCell ref="A94:F94"/>
    <mergeCell ref="A104:F104"/>
  </mergeCells>
  <printOptions/>
  <pageMargins left="0.16" right="0.16" top="0.22" bottom="0.15" header="0.24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User</cp:lastModifiedBy>
  <cp:lastPrinted>2011-09-03T09:22:42Z</cp:lastPrinted>
  <dcterms:created xsi:type="dcterms:W3CDTF">2002-02-13T07:25:01Z</dcterms:created>
  <dcterms:modified xsi:type="dcterms:W3CDTF">2012-03-23T10:03:55Z</dcterms:modified>
  <cp:category/>
  <cp:version/>
  <cp:contentType/>
  <cp:contentStatus/>
</cp:coreProperties>
</file>